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annika 20 มิ.ย. 2562\รพ.สต\รพ.สต.เดือน กันยายน 2562\"/>
    </mc:Choice>
  </mc:AlternateContent>
  <bookViews>
    <workbookView xWindow="4332" yWindow="252" windowWidth="11028" windowHeight="5316" firstSheet="11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2" hidden="1">นคร!$A$2:$AG$154</definedName>
    <definedName name="_xlnm._FilterDatabase" localSheetId="13" hidden="1">นครพนม!$A$1:$AQ$154</definedName>
    <definedName name="_xlnm._FilterDatabase" localSheetId="1" hidden="1">บึงกาฬ!$A$1:$AO$71</definedName>
    <definedName name="_xlnm._FilterDatabase" localSheetId="7" hidden="1">'เลย '!$A$1:$AL$130</definedName>
    <definedName name="_xlnm._FilterDatabase" localSheetId="3" hidden="1">หนองบัวลำภู!$A$1:$AP$86</definedName>
    <definedName name="_xlnm._FilterDatabase" localSheetId="4" hidden="1">อด!#REF!</definedName>
    <definedName name="_xlnm._FilterDatabase" localSheetId="5" hidden="1">อุดรธานี!$A$1:$AT$222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O179" i="61" l="1"/>
  <c r="AO4" i="30" l="1"/>
  <c r="AM4" i="30"/>
  <c r="AL4" i="30"/>
  <c r="AJ5" i="32" l="1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190" i="32"/>
  <c r="AJ191" i="32"/>
  <c r="AJ192" i="32"/>
  <c r="AJ4" i="32"/>
  <c r="AI4" i="32"/>
  <c r="AG4" i="32"/>
  <c r="AF4" i="32"/>
  <c r="AM5" i="34"/>
  <c r="AM6" i="34"/>
  <c r="AM7" i="34"/>
  <c r="AM8" i="34"/>
  <c r="AM9" i="34"/>
  <c r="AM10" i="34"/>
  <c r="AM11" i="34"/>
  <c r="AM12" i="34"/>
  <c r="AM13" i="34"/>
  <c r="AM14" i="34"/>
  <c r="AM15" i="34"/>
  <c r="AM16" i="34"/>
  <c r="AM17" i="34"/>
  <c r="AM18" i="34"/>
  <c r="AM19" i="34"/>
  <c r="AM20" i="34"/>
  <c r="AM21" i="34"/>
  <c r="AM22" i="34"/>
  <c r="AM23" i="34"/>
  <c r="AM24" i="34"/>
  <c r="AM25" i="34"/>
  <c r="AM26" i="34"/>
  <c r="AM27" i="34"/>
  <c r="AM28" i="34"/>
  <c r="AM29" i="34"/>
  <c r="AM30" i="34"/>
  <c r="AM31" i="34"/>
  <c r="AM32" i="34"/>
  <c r="AM33" i="34"/>
  <c r="AM34" i="34"/>
  <c r="AM35" i="34"/>
  <c r="AM36" i="34"/>
  <c r="AM37" i="34"/>
  <c r="AM38" i="34"/>
  <c r="AM39" i="34"/>
  <c r="AM40" i="34"/>
  <c r="AM41" i="34"/>
  <c r="AM42" i="34"/>
  <c r="AM43" i="34"/>
  <c r="AM44" i="34"/>
  <c r="AM45" i="34"/>
  <c r="AM46" i="34"/>
  <c r="AM47" i="34"/>
  <c r="AM48" i="34"/>
  <c r="AM49" i="34"/>
  <c r="AM50" i="34"/>
  <c r="AM51" i="34"/>
  <c r="AM52" i="34"/>
  <c r="AM53" i="34"/>
  <c r="AM54" i="34"/>
  <c r="AM55" i="34"/>
  <c r="AM56" i="34"/>
  <c r="AM57" i="34"/>
  <c r="AM58" i="34"/>
  <c r="AM59" i="34"/>
  <c r="AM60" i="34"/>
  <c r="AM61" i="34"/>
  <c r="AM62" i="34"/>
  <c r="AM63" i="34"/>
  <c r="AM64" i="34"/>
  <c r="AM65" i="34"/>
  <c r="AM66" i="34"/>
  <c r="AM67" i="34"/>
  <c r="AM68" i="34"/>
  <c r="AM69" i="34"/>
  <c r="AM70" i="34"/>
  <c r="AM71" i="34"/>
  <c r="AM72" i="34"/>
  <c r="AM73" i="34"/>
  <c r="AM74" i="34"/>
  <c r="AM75" i="34"/>
  <c r="AM76" i="34"/>
  <c r="AM77" i="34"/>
  <c r="AM78" i="34"/>
  <c r="AM79" i="34"/>
  <c r="AM80" i="34"/>
  <c r="AM81" i="34"/>
  <c r="AM82" i="34"/>
  <c r="AM83" i="34"/>
  <c r="AM84" i="34"/>
  <c r="AM85" i="34"/>
  <c r="AM86" i="34"/>
  <c r="AM4" i="34"/>
  <c r="AL5" i="34"/>
  <c r="AL6" i="34"/>
  <c r="AL7" i="34"/>
  <c r="AL8" i="34"/>
  <c r="AL9" i="34"/>
  <c r="AL10" i="34"/>
  <c r="AL11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6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4" i="34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4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K4" i="39"/>
  <c r="AJ4" i="39"/>
  <c r="AH4" i="39"/>
  <c r="AG4" i="39"/>
  <c r="AR4" i="16"/>
  <c r="AR5" i="16"/>
  <c r="AR6" i="16"/>
  <c r="AR7" i="16"/>
  <c r="AR8" i="16"/>
  <c r="AR9" i="16"/>
  <c r="AR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218" i="16"/>
  <c r="AR219" i="16"/>
  <c r="AR220" i="16"/>
  <c r="AR221" i="16"/>
  <c r="AR222" i="16"/>
  <c r="AQ5" i="16"/>
  <c r="AQ6" i="16"/>
  <c r="AQ7" i="16"/>
  <c r="AQ8" i="16"/>
  <c r="AQ9" i="16"/>
  <c r="AQ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220" i="16"/>
  <c r="AQ221" i="16"/>
  <c r="AQ222" i="16"/>
  <c r="AQ4" i="16"/>
  <c r="AO5" i="16"/>
  <c r="AO6" i="16"/>
  <c r="AO7" i="16"/>
  <c r="AO8" i="16"/>
  <c r="AO9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220" i="16"/>
  <c r="AO221" i="16"/>
  <c r="AO222" i="16"/>
  <c r="AO4" i="16"/>
  <c r="AN5" i="16"/>
  <c r="AN6" i="16"/>
  <c r="AN7" i="16"/>
  <c r="AN8" i="16"/>
  <c r="AN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4" i="16"/>
  <c r="AO5" i="15"/>
  <c r="AO6" i="15"/>
  <c r="AO7" i="15"/>
  <c r="AO8" i="15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O81" i="15"/>
  <c r="AO82" i="15"/>
  <c r="AO83" i="15"/>
  <c r="AO84" i="15"/>
  <c r="AO85" i="15"/>
  <c r="AO86" i="15"/>
  <c r="AO4" i="15"/>
  <c r="AN5" i="15"/>
  <c r="AN6" i="15"/>
  <c r="AN7" i="15"/>
  <c r="AN8" i="15"/>
  <c r="AN9" i="15"/>
  <c r="AN10" i="15"/>
  <c r="AN11" i="15"/>
  <c r="AN12" i="15"/>
  <c r="AN13" i="15"/>
  <c r="AN14" i="15"/>
  <c r="AN15" i="15"/>
  <c r="AN16" i="15"/>
  <c r="AN17" i="15"/>
  <c r="AN18" i="15"/>
  <c r="AN19" i="15"/>
  <c r="AN20" i="15"/>
  <c r="AN21" i="15"/>
  <c r="AN22" i="15"/>
  <c r="AN23" i="15"/>
  <c r="AN24" i="15"/>
  <c r="AN25" i="15"/>
  <c r="AN26" i="15"/>
  <c r="AN27" i="15"/>
  <c r="AN28" i="15"/>
  <c r="AN29" i="15"/>
  <c r="AN30" i="15"/>
  <c r="AN31" i="15"/>
  <c r="AN32" i="15"/>
  <c r="AN33" i="15"/>
  <c r="AN34" i="15"/>
  <c r="AN35" i="15"/>
  <c r="AN36" i="15"/>
  <c r="AN37" i="15"/>
  <c r="AN38" i="15"/>
  <c r="AN39" i="15"/>
  <c r="AN40" i="15"/>
  <c r="AN41" i="15"/>
  <c r="AN42" i="15"/>
  <c r="AN43" i="15"/>
  <c r="AN44" i="15"/>
  <c r="AN45" i="15"/>
  <c r="AN46" i="15"/>
  <c r="AN47" i="15"/>
  <c r="AN48" i="15"/>
  <c r="AN49" i="15"/>
  <c r="AN50" i="15"/>
  <c r="AN51" i="15"/>
  <c r="AN52" i="15"/>
  <c r="AN53" i="15"/>
  <c r="AN54" i="15"/>
  <c r="AN55" i="15"/>
  <c r="AN56" i="15"/>
  <c r="AN57" i="15"/>
  <c r="AN58" i="15"/>
  <c r="AN59" i="15"/>
  <c r="AN60" i="15"/>
  <c r="AN61" i="15"/>
  <c r="AN62" i="15"/>
  <c r="AN63" i="15"/>
  <c r="AN64" i="15"/>
  <c r="AN65" i="15"/>
  <c r="AN66" i="15"/>
  <c r="AN67" i="15"/>
  <c r="AN68" i="15"/>
  <c r="AN69" i="15"/>
  <c r="AN70" i="15"/>
  <c r="AN71" i="15"/>
  <c r="AN72" i="15"/>
  <c r="AN73" i="15"/>
  <c r="AN74" i="15"/>
  <c r="AN75" i="15"/>
  <c r="AN76" i="15"/>
  <c r="AN77" i="15"/>
  <c r="AN78" i="15"/>
  <c r="AN79" i="15"/>
  <c r="AN80" i="15"/>
  <c r="AN81" i="15"/>
  <c r="AN82" i="15"/>
  <c r="AN83" i="15"/>
  <c r="AN84" i="15"/>
  <c r="AN85" i="15"/>
  <c r="AN86" i="15"/>
  <c r="AN4" i="15"/>
  <c r="AL4" i="15"/>
  <c r="AK4" i="15"/>
  <c r="AK5" i="19"/>
  <c r="AK6" i="19"/>
  <c r="AK7" i="19"/>
  <c r="AK3" i="19" s="1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71" i="19"/>
  <c r="AK4" i="19"/>
  <c r="AN5" i="19"/>
  <c r="AN6" i="19"/>
  <c r="AN7" i="19"/>
  <c r="AN3" i="19" s="1"/>
  <c r="AN8" i="19"/>
  <c r="AN9" i="19"/>
  <c r="AN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71" i="19"/>
  <c r="AN4" i="19"/>
  <c r="AM5" i="19"/>
  <c r="AM6" i="19"/>
  <c r="AM7" i="19"/>
  <c r="AM8" i="19"/>
  <c r="AM9" i="19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71" i="19"/>
  <c r="AM4" i="19"/>
  <c r="AJ3" i="19"/>
  <c r="AJ4" i="19"/>
  <c r="AJ5" i="19"/>
  <c r="AJ6" i="19"/>
  <c r="AJ7" i="19"/>
  <c r="AJ8" i="19"/>
  <c r="AJ9" i="19"/>
  <c r="AJ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M3" i="19" l="1"/>
  <c r="AL144" i="30"/>
  <c r="AL145" i="30"/>
  <c r="AL146" i="30"/>
  <c r="AL147" i="30"/>
  <c r="AL148" i="30"/>
  <c r="AL149" i="30"/>
  <c r="AL150" i="30"/>
  <c r="AL151" i="30"/>
  <c r="AL152" i="30"/>
  <c r="AL153" i="30"/>
  <c r="AL154" i="30"/>
  <c r="AL143" i="30"/>
  <c r="AL142" i="30"/>
  <c r="J62" i="61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140" i="30"/>
  <c r="AP141" i="30"/>
  <c r="AP142" i="30"/>
  <c r="AP143" i="30"/>
  <c r="AP144" i="30"/>
  <c r="AP145" i="30"/>
  <c r="AP146" i="30"/>
  <c r="AP147" i="30"/>
  <c r="AP148" i="30"/>
  <c r="AP149" i="30"/>
  <c r="AP150" i="30"/>
  <c r="AP151" i="30"/>
  <c r="AP152" i="30"/>
  <c r="AP153" i="30"/>
  <c r="AP154" i="30"/>
  <c r="AP4" i="30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190" i="32"/>
  <c r="AG191" i="32"/>
  <c r="AG192" i="32"/>
  <c r="AF5" i="32"/>
  <c r="AF6" i="32"/>
  <c r="AF7" i="32"/>
  <c r="AH7" i="32" s="1"/>
  <c r="AF8" i="32"/>
  <c r="AF9" i="32"/>
  <c r="AF10" i="32"/>
  <c r="AF11" i="32"/>
  <c r="AH11" i="32" s="1"/>
  <c r="AF12" i="32"/>
  <c r="AF13" i="32"/>
  <c r="AF14" i="32"/>
  <c r="AF15" i="32"/>
  <c r="AH15" i="32" s="1"/>
  <c r="AF16" i="32"/>
  <c r="AF17" i="32"/>
  <c r="AF18" i="32"/>
  <c r="AF19" i="32"/>
  <c r="AH19" i="32" s="1"/>
  <c r="AF20" i="32"/>
  <c r="AF21" i="32"/>
  <c r="AF22" i="32"/>
  <c r="AF23" i="32"/>
  <c r="AH23" i="32" s="1"/>
  <c r="AF24" i="32"/>
  <c r="AF25" i="32"/>
  <c r="AF26" i="32"/>
  <c r="AF27" i="32"/>
  <c r="AH27" i="32" s="1"/>
  <c r="AF28" i="32"/>
  <c r="AF29" i="32"/>
  <c r="AF30" i="32"/>
  <c r="AF31" i="32"/>
  <c r="AH31" i="32" s="1"/>
  <c r="AF32" i="32"/>
  <c r="AF33" i="32"/>
  <c r="AF34" i="32"/>
  <c r="AF35" i="32"/>
  <c r="AH35" i="32" s="1"/>
  <c r="AF36" i="32"/>
  <c r="AF37" i="32"/>
  <c r="AF38" i="32"/>
  <c r="AF39" i="32"/>
  <c r="AH39" i="32" s="1"/>
  <c r="AF40" i="32"/>
  <c r="AF41" i="32"/>
  <c r="AF42" i="32"/>
  <c r="AF43" i="32"/>
  <c r="AH43" i="32" s="1"/>
  <c r="AF44" i="32"/>
  <c r="AF45" i="32"/>
  <c r="AF46" i="32"/>
  <c r="AF47" i="32"/>
  <c r="AH47" i="32" s="1"/>
  <c r="AF48" i="32"/>
  <c r="AF49" i="32"/>
  <c r="AF50" i="32"/>
  <c r="AF51" i="32"/>
  <c r="AH51" i="32" s="1"/>
  <c r="AF52" i="32"/>
  <c r="AF53" i="32"/>
  <c r="AF54" i="32"/>
  <c r="AF55" i="32"/>
  <c r="AH55" i="32" s="1"/>
  <c r="AF56" i="32"/>
  <c r="AF57" i="32"/>
  <c r="AF58" i="32"/>
  <c r="AF59" i="32"/>
  <c r="AH59" i="32" s="1"/>
  <c r="AF60" i="32"/>
  <c r="AF61" i="32"/>
  <c r="AF62" i="32"/>
  <c r="AF63" i="32"/>
  <c r="AH63" i="32" s="1"/>
  <c r="AF64" i="32"/>
  <c r="AF65" i="32"/>
  <c r="AF66" i="32"/>
  <c r="AF67" i="32"/>
  <c r="AH67" i="32" s="1"/>
  <c r="AF68" i="32"/>
  <c r="AF69" i="32"/>
  <c r="AF70" i="32"/>
  <c r="AF71" i="32"/>
  <c r="AH71" i="32" s="1"/>
  <c r="AF72" i="32"/>
  <c r="AF73" i="32"/>
  <c r="AF74" i="32"/>
  <c r="AF75" i="32"/>
  <c r="AH75" i="32" s="1"/>
  <c r="AF76" i="32"/>
  <c r="AF77" i="32"/>
  <c r="AF78" i="32"/>
  <c r="AF79" i="32"/>
  <c r="AH79" i="32" s="1"/>
  <c r="AF80" i="32"/>
  <c r="AF81" i="32"/>
  <c r="AF82" i="32"/>
  <c r="AF83" i="32"/>
  <c r="AH83" i="32" s="1"/>
  <c r="AF84" i="32"/>
  <c r="AF85" i="32"/>
  <c r="AF86" i="32"/>
  <c r="AF87" i="32"/>
  <c r="AH87" i="32" s="1"/>
  <c r="AF88" i="32"/>
  <c r="AF89" i="32"/>
  <c r="AF90" i="32"/>
  <c r="AF91" i="32"/>
  <c r="AH91" i="32" s="1"/>
  <c r="AF92" i="32"/>
  <c r="AF93" i="32"/>
  <c r="AF94" i="32"/>
  <c r="AF95" i="32"/>
  <c r="AH95" i="32" s="1"/>
  <c r="AF96" i="32"/>
  <c r="AF97" i="32"/>
  <c r="AF98" i="32"/>
  <c r="AF99" i="32"/>
  <c r="AH99" i="32" s="1"/>
  <c r="AF100" i="32"/>
  <c r="AF101" i="32"/>
  <c r="AF102" i="32"/>
  <c r="AF103" i="32"/>
  <c r="AH103" i="32" s="1"/>
  <c r="AF104" i="32"/>
  <c r="AF105" i="32"/>
  <c r="AF106" i="32"/>
  <c r="AF107" i="32"/>
  <c r="AH107" i="32" s="1"/>
  <c r="AF108" i="32"/>
  <c r="AF109" i="32"/>
  <c r="AF110" i="32"/>
  <c r="AF111" i="32"/>
  <c r="AH111" i="32" s="1"/>
  <c r="AF112" i="32"/>
  <c r="AF113" i="32"/>
  <c r="AF114" i="32"/>
  <c r="AF115" i="32"/>
  <c r="AH115" i="32" s="1"/>
  <c r="AF116" i="32"/>
  <c r="AF117" i="32"/>
  <c r="AF118" i="32"/>
  <c r="AF119" i="32"/>
  <c r="AH119" i="32" s="1"/>
  <c r="AF120" i="32"/>
  <c r="AF121" i="32"/>
  <c r="AF122" i="32"/>
  <c r="AF123" i="32"/>
  <c r="AH123" i="32" s="1"/>
  <c r="AF124" i="32"/>
  <c r="AF125" i="32"/>
  <c r="AF126" i="32"/>
  <c r="AF127" i="32"/>
  <c r="AH127" i="32" s="1"/>
  <c r="AF128" i="32"/>
  <c r="AF129" i="32"/>
  <c r="AF130" i="32"/>
  <c r="AF131" i="32"/>
  <c r="AH131" i="32" s="1"/>
  <c r="AF132" i="32"/>
  <c r="AF133" i="32"/>
  <c r="AF134" i="32"/>
  <c r="AF135" i="32"/>
  <c r="AH135" i="32" s="1"/>
  <c r="AF136" i="32"/>
  <c r="AF137" i="32"/>
  <c r="AF138" i="32"/>
  <c r="AF139" i="32"/>
  <c r="AH139" i="32" s="1"/>
  <c r="AF140" i="32"/>
  <c r="AF141" i="32"/>
  <c r="AF142" i="32"/>
  <c r="AF143" i="32"/>
  <c r="AH143" i="32" s="1"/>
  <c r="AF144" i="32"/>
  <c r="AF145" i="32"/>
  <c r="AF146" i="32"/>
  <c r="AF147" i="32"/>
  <c r="AH147" i="32" s="1"/>
  <c r="AF148" i="32"/>
  <c r="AF149" i="32"/>
  <c r="AF150" i="32"/>
  <c r="AF151" i="32"/>
  <c r="AH151" i="32" s="1"/>
  <c r="AF152" i="32"/>
  <c r="AF153" i="32"/>
  <c r="AF154" i="32"/>
  <c r="AF155" i="32"/>
  <c r="AH155" i="32" s="1"/>
  <c r="AF156" i="32"/>
  <c r="AF157" i="32"/>
  <c r="AF158" i="32"/>
  <c r="AF159" i="32"/>
  <c r="AH159" i="32" s="1"/>
  <c r="AF160" i="32"/>
  <c r="AF161" i="32"/>
  <c r="AF162" i="32"/>
  <c r="AF163" i="32"/>
  <c r="AH163" i="32" s="1"/>
  <c r="AF164" i="32"/>
  <c r="AF165" i="32"/>
  <c r="AF166" i="32"/>
  <c r="AF167" i="32"/>
  <c r="AH167" i="32" s="1"/>
  <c r="AF168" i="32"/>
  <c r="AF169" i="32"/>
  <c r="AF170" i="32"/>
  <c r="AF171" i="32"/>
  <c r="AH171" i="32" s="1"/>
  <c r="AF172" i="32"/>
  <c r="AF173" i="32"/>
  <c r="AF174" i="32"/>
  <c r="AF175" i="32"/>
  <c r="AH175" i="32" s="1"/>
  <c r="AF176" i="32"/>
  <c r="AF177" i="32"/>
  <c r="AF178" i="32"/>
  <c r="AF179" i="32"/>
  <c r="AH179" i="32" s="1"/>
  <c r="AF180" i="32"/>
  <c r="AF181" i="32"/>
  <c r="AF182" i="32"/>
  <c r="AF183" i="32"/>
  <c r="AH183" i="32" s="1"/>
  <c r="AF184" i="32"/>
  <c r="AF185" i="32"/>
  <c r="AF186" i="32"/>
  <c r="AF187" i="32"/>
  <c r="AH187" i="32" s="1"/>
  <c r="AF188" i="32"/>
  <c r="AF189" i="32"/>
  <c r="AF190" i="32"/>
  <c r="AH190" i="32" s="1"/>
  <c r="AF191" i="32"/>
  <c r="AH191" i="32" s="1"/>
  <c r="AF192" i="32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K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72" i="15"/>
  <c r="AK73" i="15"/>
  <c r="AK74" i="15"/>
  <c r="AK75" i="15"/>
  <c r="AK76" i="15"/>
  <c r="AK77" i="15"/>
  <c r="AK78" i="15"/>
  <c r="AK79" i="15"/>
  <c r="AK80" i="15"/>
  <c r="AK81" i="15"/>
  <c r="AK82" i="15"/>
  <c r="AK83" i="15"/>
  <c r="AK84" i="15"/>
  <c r="AK85" i="15"/>
  <c r="AK86" i="15"/>
  <c r="AH178" i="32" l="1"/>
  <c r="AH162" i="32"/>
  <c r="AH154" i="32"/>
  <c r="AH138" i="32"/>
  <c r="AH122" i="32"/>
  <c r="AH106" i="32"/>
  <c r="AH90" i="32"/>
  <c r="AH74" i="32"/>
  <c r="AH58" i="32"/>
  <c r="AH42" i="32"/>
  <c r="AH26" i="32"/>
  <c r="AH10" i="32"/>
  <c r="AH177" i="32"/>
  <c r="AH161" i="32"/>
  <c r="AH137" i="32"/>
  <c r="AH121" i="32"/>
  <c r="AH105" i="32"/>
  <c r="AH97" i="32"/>
  <c r="AH81" i="32"/>
  <c r="AH65" i="32"/>
  <c r="AH49" i="32"/>
  <c r="AH33" i="32"/>
  <c r="AH25" i="32"/>
  <c r="AH9" i="32"/>
  <c r="AH192" i="32"/>
  <c r="AH184" i="32"/>
  <c r="AH176" i="32"/>
  <c r="AH168" i="32"/>
  <c r="AH160" i="32"/>
  <c r="AH152" i="32"/>
  <c r="AH144" i="32"/>
  <c r="AH136" i="32"/>
  <c r="AH128" i="32"/>
  <c r="AH120" i="32"/>
  <c r="AH112" i="32"/>
  <c r="AH104" i="32"/>
  <c r="AH96" i="32"/>
  <c r="AH88" i="32"/>
  <c r="AH80" i="32"/>
  <c r="AH72" i="32"/>
  <c r="AH64" i="32"/>
  <c r="AH56" i="32"/>
  <c r="AH48" i="32"/>
  <c r="AH40" i="32"/>
  <c r="AH32" i="32"/>
  <c r="AH24" i="32"/>
  <c r="AH16" i="32"/>
  <c r="AH8" i="32"/>
  <c r="AH186" i="32"/>
  <c r="AH170" i="32"/>
  <c r="AH146" i="32"/>
  <c r="AH130" i="32"/>
  <c r="AH114" i="32"/>
  <c r="AH98" i="32"/>
  <c r="AH82" i="32"/>
  <c r="AH66" i="32"/>
  <c r="AH50" i="32"/>
  <c r="AH34" i="32"/>
  <c r="AH18" i="32"/>
  <c r="AH185" i="32"/>
  <c r="AH169" i="32"/>
  <c r="AH153" i="32"/>
  <c r="AH145" i="32"/>
  <c r="AH129" i="32"/>
  <c r="AH113" i="32"/>
  <c r="AH89" i="32"/>
  <c r="AH73" i="32"/>
  <c r="AH57" i="32"/>
  <c r="AH41" i="32"/>
  <c r="AH17" i="32"/>
  <c r="AH182" i="32"/>
  <c r="AH166" i="32"/>
  <c r="AH150" i="32"/>
  <c r="AH134" i="32"/>
  <c r="AH118" i="32"/>
  <c r="AH102" i="32"/>
  <c r="AH94" i="32"/>
  <c r="AH78" i="32"/>
  <c r="AH62" i="32"/>
  <c r="AH38" i="32"/>
  <c r="AH22" i="32"/>
  <c r="AH6" i="32"/>
  <c r="AH189" i="32"/>
  <c r="AH173" i="32"/>
  <c r="AH157" i="32"/>
  <c r="AH141" i="32"/>
  <c r="AH133" i="32"/>
  <c r="AH117" i="32"/>
  <c r="AH101" i="32"/>
  <c r="AH85" i="32"/>
  <c r="AH77" i="32"/>
  <c r="AH61" i="32"/>
  <c r="AH45" i="32"/>
  <c r="AH37" i="32"/>
  <c r="AH21" i="32"/>
  <c r="AH13" i="32"/>
  <c r="AH188" i="32"/>
  <c r="AH180" i="32"/>
  <c r="AH172" i="32"/>
  <c r="AH164" i="32"/>
  <c r="AH156" i="32"/>
  <c r="AH148" i="32"/>
  <c r="AH140" i="32"/>
  <c r="AH132" i="32"/>
  <c r="AH124" i="32"/>
  <c r="AH116" i="32"/>
  <c r="AH108" i="32"/>
  <c r="AH100" i="32"/>
  <c r="AH92" i="32"/>
  <c r="AH84" i="32"/>
  <c r="AH76" i="32"/>
  <c r="AH68" i="32"/>
  <c r="AH60" i="32"/>
  <c r="AH52" i="32"/>
  <c r="AH44" i="32"/>
  <c r="AH36" i="32"/>
  <c r="AH28" i="32"/>
  <c r="AH20" i="32"/>
  <c r="AH12" i="32"/>
  <c r="AH174" i="32"/>
  <c r="AH158" i="32"/>
  <c r="AH142" i="32"/>
  <c r="AH126" i="32"/>
  <c r="AH110" i="32"/>
  <c r="AH86" i="32"/>
  <c r="AH70" i="32"/>
  <c r="AH54" i="32"/>
  <c r="AH46" i="32"/>
  <c r="AH30" i="32"/>
  <c r="AH14" i="32"/>
  <c r="AH181" i="32"/>
  <c r="AH165" i="32"/>
  <c r="AH149" i="32"/>
  <c r="AH125" i="32"/>
  <c r="AH109" i="32"/>
  <c r="AH93" i="32"/>
  <c r="AH69" i="32"/>
  <c r="AH53" i="32"/>
  <c r="AH29" i="32"/>
  <c r="AH5" i="32"/>
  <c r="AO59" i="19"/>
  <c r="AL59" i="19"/>
  <c r="K65" i="61" s="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6" i="83" l="1"/>
  <c r="D7" i="83"/>
  <c r="D8" i="83"/>
  <c r="D9" i="83"/>
  <c r="D10" i="83"/>
  <c r="D11" i="83"/>
  <c r="D5" i="83"/>
  <c r="AK10" i="34" l="1"/>
  <c r="AK18" i="34"/>
  <c r="AK26" i="34"/>
  <c r="AK34" i="34"/>
  <c r="AK42" i="34"/>
  <c r="AK50" i="34"/>
  <c r="AK58" i="34"/>
  <c r="AK66" i="34"/>
  <c r="AK74" i="34"/>
  <c r="AK82" i="34"/>
  <c r="AK4" i="34"/>
  <c r="AM5" i="15"/>
  <c r="AM7" i="15"/>
  <c r="AM9" i="15"/>
  <c r="AM10" i="15"/>
  <c r="AM11" i="15"/>
  <c r="AM12" i="15"/>
  <c r="AM13" i="15"/>
  <c r="AM15" i="15"/>
  <c r="AM17" i="15"/>
  <c r="AM18" i="15"/>
  <c r="AM19" i="15"/>
  <c r="AM20" i="15"/>
  <c r="AM21" i="15"/>
  <c r="AM23" i="15"/>
  <c r="AM25" i="15"/>
  <c r="AM26" i="15"/>
  <c r="AM27" i="15"/>
  <c r="AM28" i="15"/>
  <c r="AM29" i="15"/>
  <c r="AM31" i="15"/>
  <c r="AM33" i="15"/>
  <c r="AM34" i="15"/>
  <c r="AM35" i="15"/>
  <c r="AM36" i="15"/>
  <c r="AM37" i="15"/>
  <c r="AM39" i="15"/>
  <c r="AM41" i="15"/>
  <c r="AM42" i="15"/>
  <c r="AM43" i="15"/>
  <c r="AM44" i="15"/>
  <c r="AM45" i="15"/>
  <c r="AM47" i="15"/>
  <c r="AM49" i="15"/>
  <c r="AM50" i="15"/>
  <c r="AM51" i="15"/>
  <c r="AM52" i="15"/>
  <c r="AM53" i="15"/>
  <c r="AM55" i="15"/>
  <c r="AM57" i="15"/>
  <c r="AM58" i="15"/>
  <c r="AM59" i="15"/>
  <c r="AM60" i="15"/>
  <c r="AM61" i="15"/>
  <c r="AM63" i="15"/>
  <c r="AM65" i="15"/>
  <c r="AM66" i="15"/>
  <c r="AM67" i="15"/>
  <c r="AM68" i="15"/>
  <c r="AM69" i="15"/>
  <c r="AM71" i="15"/>
  <c r="AM73" i="15"/>
  <c r="AM74" i="15"/>
  <c r="AM75" i="15"/>
  <c r="AM76" i="15"/>
  <c r="AM77" i="15"/>
  <c r="AM79" i="15"/>
  <c r="AM81" i="15"/>
  <c r="AM82" i="15"/>
  <c r="AM83" i="15"/>
  <c r="AM84" i="15"/>
  <c r="AM85" i="15"/>
  <c r="AK79" i="34" l="1"/>
  <c r="AK71" i="34"/>
  <c r="AK63" i="34"/>
  <c r="AK55" i="34"/>
  <c r="AK47" i="34"/>
  <c r="AK39" i="34"/>
  <c r="AK31" i="34"/>
  <c r="AK23" i="34"/>
  <c r="AK15" i="34"/>
  <c r="AK7" i="34"/>
  <c r="AK84" i="34"/>
  <c r="AK76" i="34"/>
  <c r="AK68" i="34"/>
  <c r="AK60" i="34"/>
  <c r="AK52" i="34"/>
  <c r="AK44" i="34"/>
  <c r="AK36" i="34"/>
  <c r="AK28" i="34"/>
  <c r="AK20" i="34"/>
  <c r="AK12" i="34"/>
  <c r="AK83" i="34"/>
  <c r="AK75" i="34"/>
  <c r="AK67" i="34"/>
  <c r="AK59" i="34"/>
  <c r="AK51" i="34"/>
  <c r="AK43" i="34"/>
  <c r="AK35" i="34"/>
  <c r="AK27" i="34"/>
  <c r="AK19" i="34"/>
  <c r="AK11" i="34"/>
  <c r="AK86" i="34"/>
  <c r="AK70" i="34"/>
  <c r="AK54" i="34"/>
  <c r="AK38" i="34"/>
  <c r="AK22" i="34"/>
  <c r="AK14" i="34"/>
  <c r="AK85" i="34"/>
  <c r="AK77" i="34"/>
  <c r="AK69" i="34"/>
  <c r="AK61" i="34"/>
  <c r="AK53" i="34"/>
  <c r="AK45" i="34"/>
  <c r="AK37" i="34"/>
  <c r="AK29" i="34"/>
  <c r="AK21" i="34"/>
  <c r="AK13" i="34"/>
  <c r="AK5" i="34"/>
  <c r="AK78" i="34"/>
  <c r="AK62" i="34"/>
  <c r="AK46" i="34"/>
  <c r="AK30" i="34"/>
  <c r="AK6" i="34"/>
  <c r="AK81" i="34"/>
  <c r="AK73" i="34"/>
  <c r="AK65" i="34"/>
  <c r="AK57" i="34"/>
  <c r="AK49" i="34"/>
  <c r="AK41" i="34"/>
  <c r="AK33" i="34"/>
  <c r="AK25" i="34"/>
  <c r="AK17" i="34"/>
  <c r="AK9" i="34"/>
  <c r="AK80" i="34"/>
  <c r="AK72" i="34"/>
  <c r="AK64" i="34"/>
  <c r="AK56" i="34"/>
  <c r="AK48" i="34"/>
  <c r="AK40" i="34"/>
  <c r="AK32" i="34"/>
  <c r="AK24" i="34"/>
  <c r="AK16" i="34"/>
  <c r="AK8" i="34"/>
  <c r="AM80" i="15"/>
  <c r="AM72" i="15"/>
  <c r="AM64" i="15"/>
  <c r="AM56" i="15"/>
  <c r="AM48" i="15"/>
  <c r="AM40" i="15"/>
  <c r="AM32" i="15"/>
  <c r="AM24" i="15"/>
  <c r="AM16" i="15"/>
  <c r="AM8" i="15"/>
  <c r="AM86" i="15"/>
  <c r="AM78" i="15"/>
  <c r="AM70" i="15"/>
  <c r="AM62" i="15"/>
  <c r="AM54" i="15"/>
  <c r="AM46" i="15"/>
  <c r="AM38" i="15"/>
  <c r="AM30" i="15"/>
  <c r="AM22" i="15"/>
  <c r="AM14" i="15"/>
  <c r="AM6" i="15"/>
  <c r="AG3" i="32"/>
  <c r="J852" i="61"/>
  <c r="AM4" i="15" l="1"/>
  <c r="AM3" i="15" s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L5" i="19"/>
  <c r="AJ71" i="19"/>
  <c r="J851" i="61" l="1"/>
  <c r="AK3" i="15" l="1"/>
  <c r="AO3" i="30"/>
  <c r="O433" i="61"/>
  <c r="H419" i="61"/>
  <c r="H416" i="61"/>
  <c r="H236" i="61"/>
  <c r="H426" i="61"/>
  <c r="J243" i="61"/>
  <c r="P236" i="61"/>
  <c r="P419" i="61"/>
  <c r="J418" i="61"/>
  <c r="J419" i="61" s="1"/>
  <c r="AN6" i="30" l="1"/>
  <c r="AN8" i="30"/>
  <c r="AN9" i="30"/>
  <c r="AN12" i="30"/>
  <c r="AN14" i="30"/>
  <c r="AN16" i="30"/>
  <c r="AN20" i="30"/>
  <c r="AN22" i="30"/>
  <c r="AN24" i="30"/>
  <c r="AN25" i="30"/>
  <c r="AN28" i="30"/>
  <c r="AN30" i="30"/>
  <c r="AN32" i="30"/>
  <c r="AN36" i="30"/>
  <c r="AN38" i="30"/>
  <c r="AN40" i="30"/>
  <c r="AN41" i="30"/>
  <c r="AN44" i="30"/>
  <c r="AN46" i="30"/>
  <c r="AN48" i="30"/>
  <c r="AN52" i="30"/>
  <c r="AN54" i="30"/>
  <c r="AN56" i="30"/>
  <c r="AN57" i="30"/>
  <c r="AN60" i="30"/>
  <c r="AN62" i="30"/>
  <c r="AN64" i="30"/>
  <c r="AN68" i="30"/>
  <c r="AN70" i="30"/>
  <c r="AN72" i="30"/>
  <c r="AN73" i="30"/>
  <c r="AN76" i="30"/>
  <c r="AN78" i="30"/>
  <c r="AN80" i="30"/>
  <c r="AN84" i="30"/>
  <c r="AN86" i="30"/>
  <c r="AN88" i="30"/>
  <c r="AN89" i="30"/>
  <c r="AN92" i="30"/>
  <c r="AN94" i="30"/>
  <c r="AN96" i="30"/>
  <c r="AN100" i="30"/>
  <c r="AN102" i="30"/>
  <c r="AN104" i="30"/>
  <c r="AN105" i="30"/>
  <c r="AN108" i="30"/>
  <c r="AN110" i="30"/>
  <c r="AN112" i="30"/>
  <c r="AN116" i="30"/>
  <c r="AN118" i="30"/>
  <c r="AN120" i="30"/>
  <c r="AN121" i="30"/>
  <c r="AN124" i="30"/>
  <c r="AN126" i="30"/>
  <c r="AN128" i="30"/>
  <c r="AN132" i="30"/>
  <c r="AN134" i="30"/>
  <c r="AN136" i="30"/>
  <c r="AN137" i="30"/>
  <c r="AN140" i="30"/>
  <c r="AN142" i="30"/>
  <c r="AN144" i="30"/>
  <c r="AN148" i="30"/>
  <c r="AN150" i="30"/>
  <c r="AN152" i="30"/>
  <c r="AN153" i="30"/>
  <c r="AI5" i="39"/>
  <c r="AI16" i="39"/>
  <c r="AI19" i="39"/>
  <c r="AI20" i="39"/>
  <c r="AI21" i="39"/>
  <c r="AI32" i="39"/>
  <c r="AI35" i="39"/>
  <c r="AI36" i="39"/>
  <c r="AI37" i="39"/>
  <c r="AI48" i="39"/>
  <c r="AI51" i="39"/>
  <c r="AI52" i="39"/>
  <c r="AI53" i="39"/>
  <c r="AI64" i="39"/>
  <c r="AI67" i="39"/>
  <c r="AI68" i="39"/>
  <c r="AI69" i="39"/>
  <c r="AI80" i="39"/>
  <c r="AI83" i="39"/>
  <c r="AI84" i="39"/>
  <c r="AI85" i="39"/>
  <c r="AI96" i="39"/>
  <c r="AI99" i="39"/>
  <c r="AI100" i="39"/>
  <c r="AI101" i="39"/>
  <c r="AI112" i="39"/>
  <c r="AI115" i="39"/>
  <c r="AI116" i="39"/>
  <c r="AI117" i="39"/>
  <c r="AI128" i="39"/>
  <c r="AI4" i="39"/>
  <c r="AI7" i="39"/>
  <c r="AI8" i="39"/>
  <c r="AI10" i="39"/>
  <c r="AI11" i="39"/>
  <c r="AI12" i="39"/>
  <c r="AI13" i="39"/>
  <c r="AI15" i="39"/>
  <c r="AI18" i="39"/>
  <c r="AI23" i="39"/>
  <c r="AI24" i="39"/>
  <c r="AI26" i="39"/>
  <c r="AI27" i="39"/>
  <c r="AI28" i="39"/>
  <c r="AI29" i="39"/>
  <c r="AI31" i="39"/>
  <c r="AI34" i="39"/>
  <c r="AI39" i="39"/>
  <c r="AI40" i="39"/>
  <c r="AI42" i="39"/>
  <c r="AI43" i="39"/>
  <c r="AI44" i="39"/>
  <c r="AI45" i="39"/>
  <c r="AI47" i="39"/>
  <c r="AI50" i="39"/>
  <c r="AI55" i="39"/>
  <c r="AI56" i="39"/>
  <c r="AI58" i="39"/>
  <c r="AI59" i="39"/>
  <c r="AI60" i="39"/>
  <c r="AI61" i="39"/>
  <c r="AI63" i="39"/>
  <c r="AI66" i="39"/>
  <c r="AI71" i="39"/>
  <c r="AI72" i="39"/>
  <c r="AI74" i="39"/>
  <c r="AI75" i="39"/>
  <c r="AI76" i="39"/>
  <c r="AI77" i="39"/>
  <c r="AI79" i="39"/>
  <c r="AI82" i="39"/>
  <c r="AI87" i="39"/>
  <c r="AI88" i="39"/>
  <c r="AI90" i="39"/>
  <c r="AI91" i="39"/>
  <c r="AI92" i="39"/>
  <c r="AI93" i="39"/>
  <c r="AI95" i="39"/>
  <c r="AI98" i="39"/>
  <c r="AI103" i="39"/>
  <c r="AI104" i="39"/>
  <c r="AI106" i="39"/>
  <c r="AI107" i="39"/>
  <c r="AI108" i="39"/>
  <c r="AI109" i="39"/>
  <c r="AI111" i="39"/>
  <c r="AI114" i="39"/>
  <c r="AI119" i="39"/>
  <c r="AI120" i="39"/>
  <c r="AI122" i="39"/>
  <c r="AI123" i="39"/>
  <c r="AI124" i="39"/>
  <c r="AI125" i="39"/>
  <c r="AI127" i="39"/>
  <c r="AI130" i="39"/>
  <c r="M418" i="61"/>
  <c r="M419" i="61" s="1"/>
  <c r="L418" i="61"/>
  <c r="AP11" i="16"/>
  <c r="AP19" i="16"/>
  <c r="AP27" i="16"/>
  <c r="AP35" i="16"/>
  <c r="AP43" i="16"/>
  <c r="AP51" i="16"/>
  <c r="AP59" i="16"/>
  <c r="AP67" i="16"/>
  <c r="AP75" i="16"/>
  <c r="AP83" i="16"/>
  <c r="AP87" i="16"/>
  <c r="AP91" i="16"/>
  <c r="AP99" i="16"/>
  <c r="AP107" i="16"/>
  <c r="AP115" i="16"/>
  <c r="AP123" i="16"/>
  <c r="AP131" i="16"/>
  <c r="AP139" i="16"/>
  <c r="AP147" i="16"/>
  <c r="AP155" i="16"/>
  <c r="AP163" i="16"/>
  <c r="AP171" i="16"/>
  <c r="AP179" i="16"/>
  <c r="AP187" i="16"/>
  <c r="AP195" i="16"/>
  <c r="AP203" i="16"/>
  <c r="AP211" i="16"/>
  <c r="AP219" i="16"/>
  <c r="AI110" i="39" l="1"/>
  <c r="AI78" i="39"/>
  <c r="AI54" i="39"/>
  <c r="AI30" i="39"/>
  <c r="AI126" i="39"/>
  <c r="AI94" i="39"/>
  <c r="AI70" i="39"/>
  <c r="AI46" i="39"/>
  <c r="AI22" i="39"/>
  <c r="AI129" i="39"/>
  <c r="AI121" i="39"/>
  <c r="AI113" i="39"/>
  <c r="AI105" i="39"/>
  <c r="AI97" i="39"/>
  <c r="AI89" i="39"/>
  <c r="AI81" i="39"/>
  <c r="AI73" i="39"/>
  <c r="AI65" i="39"/>
  <c r="AI57" i="39"/>
  <c r="AI49" i="39"/>
  <c r="AI41" i="39"/>
  <c r="AI33" i="39"/>
  <c r="AI25" i="39"/>
  <c r="AI17" i="39"/>
  <c r="AI9" i="39"/>
  <c r="AI118" i="39"/>
  <c r="AI102" i="39"/>
  <c r="AI86" i="39"/>
  <c r="AI62" i="39"/>
  <c r="AI38" i="39"/>
  <c r="AI14" i="39"/>
  <c r="AP103" i="16"/>
  <c r="AP218" i="16"/>
  <c r="AP210" i="16"/>
  <c r="AP194" i="16"/>
  <c r="AP178" i="16"/>
  <c r="AP154" i="16"/>
  <c r="AP138" i="16"/>
  <c r="AP122" i="16"/>
  <c r="AP106" i="16"/>
  <c r="AP90" i="16"/>
  <c r="AP74" i="16"/>
  <c r="AP58" i="16"/>
  <c r="AP42" i="16"/>
  <c r="AP26" i="16"/>
  <c r="AP10" i="16"/>
  <c r="AP202" i="16"/>
  <c r="AP186" i="16"/>
  <c r="AP170" i="16"/>
  <c r="AP162" i="16"/>
  <c r="AP146" i="16"/>
  <c r="AP130" i="16"/>
  <c r="AP114" i="16"/>
  <c r="AP98" i="16"/>
  <c r="AP82" i="16"/>
  <c r="AP66" i="16"/>
  <c r="K418" i="61" s="1"/>
  <c r="K419" i="61" s="1"/>
  <c r="AP50" i="16"/>
  <c r="AP34" i="16"/>
  <c r="AP18" i="16"/>
  <c r="AP167" i="16"/>
  <c r="AP151" i="16"/>
  <c r="AP23" i="16"/>
  <c r="AN145" i="30"/>
  <c r="AN129" i="30"/>
  <c r="AN113" i="30"/>
  <c r="AN97" i="30"/>
  <c r="AN81" i="30"/>
  <c r="AN65" i="30"/>
  <c r="AN49" i="30"/>
  <c r="AN33" i="30"/>
  <c r="AN17" i="30"/>
  <c r="AN149" i="30"/>
  <c r="AN141" i="30"/>
  <c r="AN133" i="30"/>
  <c r="AN125" i="30"/>
  <c r="AN117" i="30"/>
  <c r="AN109" i="30"/>
  <c r="AN101" i="30"/>
  <c r="AN93" i="30"/>
  <c r="AN85" i="30"/>
  <c r="AN77" i="30"/>
  <c r="AN69" i="30"/>
  <c r="AN61" i="30"/>
  <c r="AN53" i="30"/>
  <c r="AN45" i="30"/>
  <c r="AN37" i="30"/>
  <c r="AN29" i="30"/>
  <c r="AN21" i="30"/>
  <c r="AN13" i="30"/>
  <c r="AN5" i="30"/>
  <c r="AN139" i="30"/>
  <c r="AN115" i="30"/>
  <c r="AN83" i="30"/>
  <c r="AN59" i="30"/>
  <c r="AN35" i="30"/>
  <c r="AN11" i="30"/>
  <c r="AN154" i="30"/>
  <c r="AN146" i="30"/>
  <c r="AN138" i="30"/>
  <c r="AN130" i="30"/>
  <c r="AN122" i="30"/>
  <c r="AN114" i="30"/>
  <c r="AN106" i="30"/>
  <c r="AN98" i="30"/>
  <c r="AN90" i="30"/>
  <c r="AN82" i="30"/>
  <c r="AN74" i="30"/>
  <c r="AN66" i="30"/>
  <c r="AN58" i="30"/>
  <c r="AN50" i="30"/>
  <c r="AN42" i="30"/>
  <c r="AN34" i="30"/>
  <c r="AN26" i="30"/>
  <c r="AN18" i="30"/>
  <c r="AN10" i="30"/>
  <c r="AN147" i="30"/>
  <c r="AN131" i="30"/>
  <c r="AN107" i="30"/>
  <c r="AN91" i="30"/>
  <c r="AN67" i="30"/>
  <c r="AN43" i="30"/>
  <c r="AN27" i="30"/>
  <c r="AN151" i="30"/>
  <c r="AN143" i="30"/>
  <c r="AN135" i="30"/>
  <c r="AN127" i="30"/>
  <c r="AN119" i="30"/>
  <c r="AN111" i="30"/>
  <c r="AN103" i="30"/>
  <c r="AN95" i="30"/>
  <c r="AN87" i="30"/>
  <c r="AN79" i="30"/>
  <c r="AN71" i="30"/>
  <c r="AN63" i="30"/>
  <c r="AN55" i="30"/>
  <c r="AN47" i="30"/>
  <c r="AN39" i="30"/>
  <c r="AN31" i="30"/>
  <c r="AN23" i="30"/>
  <c r="AN15" i="30"/>
  <c r="AN7" i="30"/>
  <c r="AN4" i="30"/>
  <c r="AN123" i="30"/>
  <c r="AN99" i="30"/>
  <c r="AN75" i="30"/>
  <c r="AN51" i="30"/>
  <c r="AN19" i="30"/>
  <c r="AP214" i="16"/>
  <c r="AP134" i="16"/>
  <c r="AP70" i="16"/>
  <c r="AP198" i="16"/>
  <c r="AP118" i="16"/>
  <c r="AP182" i="16"/>
  <c r="AP54" i="16"/>
  <c r="AP6" i="16"/>
  <c r="AP215" i="16"/>
  <c r="AP39" i="16"/>
  <c r="AP166" i="16"/>
  <c r="AP150" i="16"/>
  <c r="AP102" i="16"/>
  <c r="AP86" i="16"/>
  <c r="AP38" i="16"/>
  <c r="AP22" i="16"/>
  <c r="AP209" i="16"/>
  <c r="AP185" i="16"/>
  <c r="AP169" i="16"/>
  <c r="AP153" i="16"/>
  <c r="AP137" i="16"/>
  <c r="AP129" i="16"/>
  <c r="AP121" i="16"/>
  <c r="AP113" i="16"/>
  <c r="AP97" i="16"/>
  <c r="AP89" i="16"/>
  <c r="AP73" i="16"/>
  <c r="AP57" i="16"/>
  <c r="AP41" i="16"/>
  <c r="AP25" i="16"/>
  <c r="AP9" i="16"/>
  <c r="AP216" i="16"/>
  <c r="AP208" i="16"/>
  <c r="AP200" i="16"/>
  <c r="AP192" i="16"/>
  <c r="AP184" i="16"/>
  <c r="AP176" i="16"/>
  <c r="AP168" i="16"/>
  <c r="AP160" i="16"/>
  <c r="AP152" i="16"/>
  <c r="AP144" i="16"/>
  <c r="AP136" i="16"/>
  <c r="AP128" i="16"/>
  <c r="AP120" i="16"/>
  <c r="AP112" i="16"/>
  <c r="AP104" i="16"/>
  <c r="AP96" i="16"/>
  <c r="AP88" i="16"/>
  <c r="AP80" i="16"/>
  <c r="AP72" i="16"/>
  <c r="AP64" i="16"/>
  <c r="AP56" i="16"/>
  <c r="AP48" i="16"/>
  <c r="AP40" i="16"/>
  <c r="AP32" i="16"/>
  <c r="AP24" i="16"/>
  <c r="AP16" i="16"/>
  <c r="AP8" i="16"/>
  <c r="AP217" i="16"/>
  <c r="AP201" i="16"/>
  <c r="AP193" i="16"/>
  <c r="AP177" i="16"/>
  <c r="AP161" i="16"/>
  <c r="AP145" i="16"/>
  <c r="AP105" i="16"/>
  <c r="AP81" i="16"/>
  <c r="AP65" i="16"/>
  <c r="AP49" i="16"/>
  <c r="AP33" i="16"/>
  <c r="AP17" i="16"/>
  <c r="AP199" i="16"/>
  <c r="AP183" i="16"/>
  <c r="AP135" i="16"/>
  <c r="AP119" i="16"/>
  <c r="AP71" i="16"/>
  <c r="AP55" i="16"/>
  <c r="AP7" i="16"/>
  <c r="AG3" i="39"/>
  <c r="AI6" i="39"/>
  <c r="R418" i="61"/>
  <c r="L419" i="61"/>
  <c r="Q418" i="61"/>
  <c r="AP222" i="16"/>
  <c r="AP206" i="16"/>
  <c r="AP158" i="16"/>
  <c r="AP142" i="16"/>
  <c r="AP126" i="16"/>
  <c r="AP110" i="16"/>
  <c r="AP62" i="16"/>
  <c r="AP46" i="16"/>
  <c r="AP30" i="16"/>
  <c r="AP14" i="16"/>
  <c r="AP221" i="16"/>
  <c r="AP213" i="16"/>
  <c r="AP205" i="16"/>
  <c r="AP197" i="16"/>
  <c r="AP189" i="16"/>
  <c r="AP181" i="16"/>
  <c r="AP173" i="16"/>
  <c r="AP165" i="16"/>
  <c r="AP157" i="16"/>
  <c r="AP149" i="16"/>
  <c r="AP141" i="16"/>
  <c r="AP133" i="16"/>
  <c r="AP125" i="16"/>
  <c r="AP117" i="16"/>
  <c r="AP109" i="16"/>
  <c r="AP101" i="16"/>
  <c r="AP93" i="16"/>
  <c r="AP85" i="16"/>
  <c r="AP77" i="16"/>
  <c r="AP69" i="16"/>
  <c r="AP61" i="16"/>
  <c r="AP53" i="16"/>
  <c r="AP45" i="16"/>
  <c r="AP37" i="16"/>
  <c r="AP29" i="16"/>
  <c r="AP21" i="16"/>
  <c r="AP13" i="16"/>
  <c r="AP5" i="16"/>
  <c r="AP190" i="16"/>
  <c r="AP174" i="16"/>
  <c r="AP94" i="16"/>
  <c r="AP78" i="16"/>
  <c r="AP220" i="16"/>
  <c r="AP212" i="16"/>
  <c r="AP204" i="16"/>
  <c r="AP196" i="16"/>
  <c r="AP188" i="16"/>
  <c r="AP180" i="16"/>
  <c r="AP172" i="16"/>
  <c r="AP164" i="16"/>
  <c r="AP156" i="16"/>
  <c r="AP148" i="16"/>
  <c r="AP140" i="16"/>
  <c r="AP132" i="16"/>
  <c r="AP124" i="16"/>
  <c r="AP116" i="16"/>
  <c r="AP108" i="16"/>
  <c r="AP100" i="16"/>
  <c r="AP92" i="16"/>
  <c r="AP84" i="16"/>
  <c r="AP76" i="16"/>
  <c r="AP68" i="16"/>
  <c r="AP60" i="16"/>
  <c r="AP52" i="16"/>
  <c r="AP44" i="16"/>
  <c r="AP36" i="16"/>
  <c r="AP28" i="16"/>
  <c r="AP20" i="16"/>
  <c r="AP12" i="16"/>
  <c r="AP4" i="16"/>
  <c r="AP207" i="16"/>
  <c r="AP191" i="16"/>
  <c r="AP175" i="16"/>
  <c r="AP159" i="16"/>
  <c r="AP143" i="16"/>
  <c r="AP127" i="16"/>
  <c r="AP111" i="16"/>
  <c r="AP95" i="16"/>
  <c r="AP79" i="16"/>
  <c r="AP63" i="16"/>
  <c r="AP47" i="16"/>
  <c r="AP31" i="16"/>
  <c r="AP15" i="16"/>
  <c r="AL3" i="30"/>
  <c r="AI3" i="34"/>
  <c r="AL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H4" i="32" l="1"/>
  <c r="AN3" i="16" l="1"/>
  <c r="AM3" i="34"/>
  <c r="AL23" i="19"/>
  <c r="AL30" i="19"/>
  <c r="AL31" i="19"/>
  <c r="AL38" i="19"/>
  <c r="AL39" i="19"/>
  <c r="AL46" i="19"/>
  <c r="AL47" i="19"/>
  <c r="AL54" i="19"/>
  <c r="AL55" i="19"/>
  <c r="K61" i="61" s="1"/>
  <c r="AL63" i="19"/>
  <c r="K71" i="61" s="1"/>
  <c r="AL64" i="19"/>
  <c r="K72" i="61" s="1"/>
  <c r="AL71" i="19"/>
  <c r="AL25" i="19"/>
  <c r="AL33" i="19"/>
  <c r="AL41" i="19"/>
  <c r="AL49" i="19"/>
  <c r="AL57" i="19"/>
  <c r="AL66" i="19"/>
  <c r="K76" i="61" s="1"/>
  <c r="AL45" i="19" l="1"/>
  <c r="AL37" i="19"/>
  <c r="AL29" i="19"/>
  <c r="AL48" i="19"/>
  <c r="AL69" i="19"/>
  <c r="K79" i="61" s="1"/>
  <c r="AL61" i="19"/>
  <c r="K69" i="61" s="1"/>
  <c r="AL52" i="19"/>
  <c r="AL44" i="19"/>
  <c r="AL36" i="19"/>
  <c r="AL28" i="19"/>
  <c r="AL65" i="19"/>
  <c r="K73" i="61" s="1"/>
  <c r="AL56" i="19"/>
  <c r="K62" i="61" s="1"/>
  <c r="AL40" i="19"/>
  <c r="AL32" i="19"/>
  <c r="AL24" i="19"/>
  <c r="AL68" i="19"/>
  <c r="K78" i="61" s="1"/>
  <c r="AL60" i="19"/>
  <c r="K68" i="61" s="1"/>
  <c r="AL51" i="19"/>
  <c r="AL43" i="19"/>
  <c r="AL35" i="19"/>
  <c r="AL27" i="19"/>
  <c r="AL70" i="19"/>
  <c r="K80" i="61" s="1"/>
  <c r="AL62" i="19"/>
  <c r="K70" i="61" s="1"/>
  <c r="AL53" i="19"/>
  <c r="AL67" i="19"/>
  <c r="K77" i="61" s="1"/>
  <c r="AL58" i="19"/>
  <c r="AL50" i="19"/>
  <c r="AL42" i="19"/>
  <c r="AL34" i="19"/>
  <c r="AL26" i="19"/>
  <c r="C16" i="83"/>
  <c r="F12" i="83"/>
  <c r="G12" i="83" s="1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E7" i="83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6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AL9" i="19"/>
  <c r="AL10" i="19"/>
  <c r="AL17" i="19"/>
  <c r="K13" i="61" s="1"/>
  <c r="AL18" i="19"/>
  <c r="K14" i="61" s="1"/>
  <c r="K23" i="61"/>
  <c r="K24" i="61"/>
  <c r="K31" i="61"/>
  <c r="K32" i="61"/>
  <c r="K41" i="61"/>
  <c r="K42" i="61"/>
  <c r="K51" i="61"/>
  <c r="K63" i="61"/>
  <c r="K64" i="61"/>
  <c r="AL8" i="19"/>
  <c r="AL16" i="19"/>
  <c r="K12" i="61" s="1"/>
  <c r="K30" i="61"/>
  <c r="K40" i="61"/>
  <c r="K50" i="61"/>
  <c r="AL6" i="19"/>
  <c r="AL7" i="19"/>
  <c r="AL11" i="19"/>
  <c r="K7" i="61" s="1"/>
  <c r="AL12" i="19"/>
  <c r="K8" i="61" s="1"/>
  <c r="AL13" i="19"/>
  <c r="K9" i="61" s="1"/>
  <c r="AL14" i="19"/>
  <c r="K10" i="61" s="1"/>
  <c r="AL15" i="19"/>
  <c r="K11" i="61" s="1"/>
  <c r="AL19" i="19"/>
  <c r="K15" i="61" s="1"/>
  <c r="AL20" i="19"/>
  <c r="K16" i="61" s="1"/>
  <c r="AL21" i="19"/>
  <c r="K17" i="61" s="1"/>
  <c r="AL22" i="19"/>
  <c r="K18" i="61" s="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O29" i="19" l="1"/>
  <c r="AO5" i="19"/>
  <c r="AO63" i="19"/>
  <c r="AO54" i="19"/>
  <c r="AO22" i="19"/>
  <c r="AO6" i="19"/>
  <c r="AO66" i="19"/>
  <c r="AO57" i="19"/>
  <c r="AO49" i="19"/>
  <c r="AO41" i="19"/>
  <c r="AO33" i="19"/>
  <c r="AO25" i="19"/>
  <c r="AO17" i="19"/>
  <c r="AO9" i="19"/>
  <c r="AO32" i="19"/>
  <c r="AO24" i="19"/>
  <c r="AO8" i="19"/>
  <c r="AO69" i="19"/>
  <c r="AO61" i="19"/>
  <c r="AO36" i="19"/>
  <c r="AO20" i="19"/>
  <c r="AO12" i="19"/>
  <c r="AO64" i="19"/>
  <c r="AO47" i="19"/>
  <c r="AO7" i="19"/>
  <c r="AO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O56" i="19"/>
  <c r="AO55" i="19"/>
  <c r="AO48" i="19"/>
  <c r="AO16" i="19"/>
  <c r="AO23" i="19"/>
  <c r="AO15" i="19"/>
  <c r="L31" i="61"/>
  <c r="L41" i="61"/>
  <c r="L30" i="61"/>
  <c r="AO68" i="19"/>
  <c r="AO60" i="19"/>
  <c r="AO51" i="19"/>
  <c r="AO43" i="19"/>
  <c r="AO19" i="19"/>
  <c r="AO11" i="19"/>
  <c r="AO39" i="19"/>
  <c r="L27" i="61"/>
  <c r="AO40" i="19"/>
  <c r="AO67" i="19"/>
  <c r="AO58" i="19"/>
  <c r="AO50" i="19"/>
  <c r="AO42" i="19"/>
  <c r="AO34" i="19"/>
  <c r="AO26" i="19"/>
  <c r="AO18" i="19"/>
  <c r="AO10" i="19"/>
  <c r="AO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16" i="61"/>
  <c r="L7" i="61"/>
  <c r="AO71" i="19"/>
  <c r="AO46" i="19"/>
  <c r="AO38" i="19"/>
  <c r="AO30" i="19"/>
  <c r="AO14" i="19"/>
  <c r="L14" i="61"/>
  <c r="AO70" i="19"/>
  <c r="AO62" i="19"/>
  <c r="AO53" i="19"/>
  <c r="AO45" i="19"/>
  <c r="AO37" i="19"/>
  <c r="AO21" i="19"/>
  <c r="AO13" i="19"/>
  <c r="L13" i="61"/>
  <c r="M18" i="61"/>
  <c r="L64" i="61"/>
  <c r="L8" i="61"/>
  <c r="L15" i="61"/>
  <c r="AO52" i="19"/>
  <c r="AO44" i="19"/>
  <c r="AO28" i="19"/>
  <c r="L51" i="61"/>
  <c r="L63" i="61"/>
  <c r="AO27" i="19"/>
  <c r="AO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Q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K7" i="32"/>
  <c r="AK8" i="32"/>
  <c r="AK9" i="32"/>
  <c r="AK10" i="32"/>
  <c r="AK15" i="32"/>
  <c r="AK16" i="32"/>
  <c r="AK17" i="32"/>
  <c r="AK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K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K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K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K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K160" i="32"/>
  <c r="L852" i="61"/>
  <c r="L853" i="61"/>
  <c r="L854" i="61"/>
  <c r="L858" i="61"/>
  <c r="L859" i="61"/>
  <c r="L860" i="61"/>
  <c r="L861" i="61"/>
  <c r="AK169" i="32"/>
  <c r="L865" i="61"/>
  <c r="L866" i="61"/>
  <c r="L867" i="61"/>
  <c r="L868" i="61"/>
  <c r="L869" i="61"/>
  <c r="AK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AK191" i="32"/>
  <c r="AK192" i="32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N5" i="34"/>
  <c r="AN7" i="34"/>
  <c r="AN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N29" i="34"/>
  <c r="L613" i="61"/>
  <c r="L614" i="61"/>
  <c r="L615" i="61"/>
  <c r="L616" i="61"/>
  <c r="L617" i="61"/>
  <c r="L618" i="61"/>
  <c r="L619" i="61"/>
  <c r="L620" i="61"/>
  <c r="L621" i="61"/>
  <c r="AN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N54" i="34"/>
  <c r="L642" i="61"/>
  <c r="L643" i="61"/>
  <c r="L644" i="61"/>
  <c r="L645" i="61"/>
  <c r="L646" i="61"/>
  <c r="AN60" i="34"/>
  <c r="L650" i="61"/>
  <c r="L651" i="61"/>
  <c r="L652" i="61"/>
  <c r="L653" i="61"/>
  <c r="L657" i="61"/>
  <c r="L658" i="61"/>
  <c r="AN68" i="34"/>
  <c r="L662" i="61"/>
  <c r="L663" i="61"/>
  <c r="L664" i="61"/>
  <c r="L665" i="61"/>
  <c r="L666" i="61"/>
  <c r="L667" i="61"/>
  <c r="AN75" i="34"/>
  <c r="L671" i="61"/>
  <c r="L672" i="61"/>
  <c r="L673" i="61"/>
  <c r="L674" i="61"/>
  <c r="L675" i="61"/>
  <c r="L679" i="61"/>
  <c r="L680" i="61"/>
  <c r="L682" i="61"/>
  <c r="AN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L49" i="39"/>
  <c r="AL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L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L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J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Q415" i="61" l="1"/>
  <c r="K1014" i="6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Q64" i="30"/>
  <c r="K1057" i="61"/>
  <c r="K973" i="61"/>
  <c r="K937" i="61"/>
  <c r="K901" i="61"/>
  <c r="K1047" i="61"/>
  <c r="K1019" i="61"/>
  <c r="K1001" i="61"/>
  <c r="K965" i="61"/>
  <c r="K927" i="61"/>
  <c r="AQ146" i="30"/>
  <c r="AK178" i="32"/>
  <c r="K867" i="61"/>
  <c r="K817" i="61"/>
  <c r="AK190" i="32"/>
  <c r="AK182" i="32"/>
  <c r="AK78" i="32"/>
  <c r="AK46" i="32"/>
  <c r="AK22" i="32"/>
  <c r="AK14" i="32"/>
  <c r="AK6" i="32"/>
  <c r="AK146" i="32"/>
  <c r="AK186" i="32"/>
  <c r="AK106" i="32"/>
  <c r="AK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K58" i="32"/>
  <c r="AK170" i="32"/>
  <c r="AK82" i="32"/>
  <c r="AK154" i="32"/>
  <c r="AK74" i="32"/>
  <c r="K887" i="61"/>
  <c r="K827" i="61"/>
  <c r="K799" i="61"/>
  <c r="K779" i="61"/>
  <c r="K759" i="61"/>
  <c r="K739" i="61"/>
  <c r="K693" i="61"/>
  <c r="AK156" i="32"/>
  <c r="AK20" i="32"/>
  <c r="K886" i="61"/>
  <c r="K866" i="61"/>
  <c r="K842" i="61"/>
  <c r="K826" i="61"/>
  <c r="K806" i="61"/>
  <c r="K786" i="61"/>
  <c r="K758" i="61"/>
  <c r="K738" i="61"/>
  <c r="K718" i="61"/>
  <c r="K700" i="61"/>
  <c r="AK91" i="32"/>
  <c r="AK11" i="32"/>
  <c r="AK138" i="32"/>
  <c r="AK4" i="32"/>
  <c r="AK122" i="32"/>
  <c r="AK42" i="32"/>
  <c r="K877" i="61"/>
  <c r="K807" i="61"/>
  <c r="K787" i="61"/>
  <c r="K771" i="61"/>
  <c r="K749" i="61"/>
  <c r="K731" i="61"/>
  <c r="K709" i="61"/>
  <c r="K701" i="61"/>
  <c r="AK164" i="32"/>
  <c r="AK52" i="32"/>
  <c r="AK12" i="32"/>
  <c r="K876" i="61"/>
  <c r="K854" i="61"/>
  <c r="K834" i="61"/>
  <c r="K816" i="61"/>
  <c r="K778" i="61"/>
  <c r="K748" i="61"/>
  <c r="K730" i="61"/>
  <c r="K708" i="61"/>
  <c r="K692" i="61"/>
  <c r="AK115" i="32"/>
  <c r="AK19" i="32"/>
  <c r="AK50" i="32"/>
  <c r="AK114" i="32"/>
  <c r="AK26" i="32"/>
  <c r="AN6" i="34"/>
  <c r="AN12" i="34"/>
  <c r="AN35" i="34"/>
  <c r="AN10" i="34"/>
  <c r="AN4" i="34"/>
  <c r="AN81" i="34"/>
  <c r="AN65" i="34"/>
  <c r="AN9" i="34"/>
  <c r="K614" i="61"/>
  <c r="K604" i="61"/>
  <c r="K596" i="61"/>
  <c r="AN67" i="34"/>
  <c r="AN27" i="34"/>
  <c r="AN83" i="34"/>
  <c r="K666" i="61"/>
  <c r="K644" i="61"/>
  <c r="K634" i="61"/>
  <c r="K626" i="61"/>
  <c r="K616" i="61"/>
  <c r="K606" i="61"/>
  <c r="K598" i="61"/>
  <c r="AN8" i="34"/>
  <c r="AN51" i="34"/>
  <c r="AN19" i="34"/>
  <c r="AN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N43" i="34"/>
  <c r="AL26" i="39"/>
  <c r="AL89" i="39"/>
  <c r="K543" i="61"/>
  <c r="K467" i="61"/>
  <c r="AL73" i="39"/>
  <c r="AL9" i="39"/>
  <c r="AL90" i="39"/>
  <c r="AL112" i="39"/>
  <c r="AL25" i="39"/>
  <c r="K554" i="61"/>
  <c r="K536" i="61"/>
  <c r="K486" i="61"/>
  <c r="K476" i="61"/>
  <c r="K458" i="61"/>
  <c r="AL130" i="39"/>
  <c r="AL66" i="39"/>
  <c r="AL129" i="39"/>
  <c r="AL121" i="39"/>
  <c r="AL57" i="39"/>
  <c r="AL114" i="39"/>
  <c r="AL50" i="39"/>
  <c r="AL72" i="39"/>
  <c r="AL8" i="39"/>
  <c r="K588" i="61"/>
  <c r="K568" i="61"/>
  <c r="K546" i="61"/>
  <c r="K528" i="61"/>
  <c r="K498" i="61"/>
  <c r="K460" i="61"/>
  <c r="K442" i="61"/>
  <c r="AL126" i="39"/>
  <c r="AL102" i="39"/>
  <c r="AL98" i="39"/>
  <c r="AL80" i="39"/>
  <c r="AL34" i="39"/>
  <c r="AL16" i="39"/>
  <c r="AL23" i="39"/>
  <c r="AL120" i="39"/>
  <c r="AL97" i="39"/>
  <c r="AL74" i="39"/>
  <c r="AL56" i="39"/>
  <c r="AL33" i="39"/>
  <c r="AL10" i="39"/>
  <c r="AL96" i="39"/>
  <c r="AL32" i="39"/>
  <c r="K556" i="61"/>
  <c r="K518" i="61"/>
  <c r="K488" i="61"/>
  <c r="K450" i="61"/>
  <c r="AL118" i="39"/>
  <c r="AL70" i="39"/>
  <c r="K587" i="61"/>
  <c r="K577" i="61"/>
  <c r="K555" i="61"/>
  <c r="K537" i="61"/>
  <c r="K517" i="61"/>
  <c r="K497" i="61"/>
  <c r="K477" i="61"/>
  <c r="K459" i="61"/>
  <c r="K441" i="61"/>
  <c r="AL85" i="39"/>
  <c r="AL106" i="39"/>
  <c r="AL88" i="39"/>
  <c r="AL24" i="39"/>
  <c r="AL76" i="39"/>
  <c r="AL52" i="39"/>
  <c r="AL28" i="39"/>
  <c r="AL128" i="39"/>
  <c r="AL105" i="39"/>
  <c r="AL82" i="39"/>
  <c r="AL64" i="39"/>
  <c r="AL41" i="39"/>
  <c r="AL18" i="39"/>
  <c r="K578" i="61"/>
  <c r="K538" i="61"/>
  <c r="K508" i="61"/>
  <c r="K470" i="61"/>
  <c r="AL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L107" i="39"/>
  <c r="AL122" i="39"/>
  <c r="AL104" i="39"/>
  <c r="AL81" i="39"/>
  <c r="AL58" i="39"/>
  <c r="AL40" i="39"/>
  <c r="AL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Q29" i="30"/>
  <c r="AQ128" i="30"/>
  <c r="AQ82" i="30"/>
  <c r="K1052" i="61"/>
  <c r="K1034" i="61"/>
  <c r="K1016" i="61"/>
  <c r="K998" i="61"/>
  <c r="K980" i="61"/>
  <c r="K962" i="61"/>
  <c r="AQ89" i="30"/>
  <c r="AQ18" i="30"/>
  <c r="K1051" i="61"/>
  <c r="K1033" i="61"/>
  <c r="K1015" i="61"/>
  <c r="K997" i="61"/>
  <c r="K979" i="61"/>
  <c r="K951" i="61"/>
  <c r="K941" i="61"/>
  <c r="K933" i="61"/>
  <c r="K923" i="61"/>
  <c r="K905" i="61"/>
  <c r="AQ145" i="30"/>
  <c r="AQ122" i="30"/>
  <c r="AQ104" i="30"/>
  <c r="AQ81" i="30"/>
  <c r="AQ58" i="30"/>
  <c r="AQ40" i="30"/>
  <c r="AQ17" i="30"/>
  <c r="K952" i="61"/>
  <c r="K942" i="61"/>
  <c r="K934" i="61"/>
  <c r="K924" i="61"/>
  <c r="K914" i="61"/>
  <c r="K906" i="61"/>
  <c r="K898" i="61"/>
  <c r="AQ151" i="30"/>
  <c r="AQ135" i="30"/>
  <c r="AQ79" i="30"/>
  <c r="AQ55" i="30"/>
  <c r="AQ144" i="30"/>
  <c r="AQ121" i="30"/>
  <c r="AQ98" i="30"/>
  <c r="AQ80" i="30"/>
  <c r="AQ57" i="30"/>
  <c r="AQ34" i="30"/>
  <c r="AQ16" i="30"/>
  <c r="AQ105" i="30"/>
  <c r="AQ41" i="30"/>
  <c r="AQ138" i="30"/>
  <c r="AQ120" i="30"/>
  <c r="AQ97" i="30"/>
  <c r="AQ56" i="30"/>
  <c r="AQ33" i="30"/>
  <c r="AQ10" i="30"/>
  <c r="AQ137" i="30"/>
  <c r="AQ114" i="30"/>
  <c r="AQ96" i="30"/>
  <c r="AQ73" i="30"/>
  <c r="AQ50" i="30"/>
  <c r="AQ32" i="30"/>
  <c r="AQ9" i="30"/>
  <c r="AQ74" i="30"/>
  <c r="AQ126" i="30"/>
  <c r="AQ38" i="30"/>
  <c r="AQ154" i="30"/>
  <c r="AQ136" i="30"/>
  <c r="AQ113" i="30"/>
  <c r="AQ90" i="30"/>
  <c r="AQ72" i="30"/>
  <c r="AQ49" i="30"/>
  <c r="AQ26" i="30"/>
  <c r="AQ8" i="30"/>
  <c r="AQ153" i="30"/>
  <c r="AQ130" i="30"/>
  <c r="AQ112" i="30"/>
  <c r="AQ66" i="30"/>
  <c r="AQ48" i="30"/>
  <c r="AQ25" i="30"/>
  <c r="AQ152" i="30"/>
  <c r="AQ129" i="30"/>
  <c r="AQ106" i="30"/>
  <c r="AQ88" i="30"/>
  <c r="AQ65" i="30"/>
  <c r="AQ42" i="30"/>
  <c r="AQ24" i="30"/>
  <c r="R1059" i="61"/>
  <c r="Q1059" i="61"/>
  <c r="AQ143" i="30"/>
  <c r="AQ127" i="30"/>
  <c r="AQ119" i="30"/>
  <c r="AQ111" i="30"/>
  <c r="AQ103" i="30"/>
  <c r="AQ95" i="30"/>
  <c r="AQ87" i="30"/>
  <c r="AQ71" i="30"/>
  <c r="AQ63" i="30"/>
  <c r="AQ47" i="30"/>
  <c r="AQ39" i="30"/>
  <c r="AQ31" i="30"/>
  <c r="AQ23" i="30"/>
  <c r="AQ15" i="30"/>
  <c r="AQ7" i="30"/>
  <c r="AQ150" i="30"/>
  <c r="AQ142" i="30"/>
  <c r="AQ134" i="30"/>
  <c r="AQ118" i="30"/>
  <c r="AQ110" i="30"/>
  <c r="AQ102" i="30"/>
  <c r="AQ94" i="30"/>
  <c r="AQ86" i="30"/>
  <c r="AQ78" i="30"/>
  <c r="AQ70" i="30"/>
  <c r="AQ62" i="30"/>
  <c r="AQ54" i="30"/>
  <c r="AQ46" i="30"/>
  <c r="AQ30" i="30"/>
  <c r="AQ22" i="30"/>
  <c r="AQ14" i="30"/>
  <c r="AQ6" i="30"/>
  <c r="AQ149" i="30"/>
  <c r="AQ133" i="30"/>
  <c r="AQ117" i="30"/>
  <c r="AQ101" i="30"/>
  <c r="AQ85" i="30"/>
  <c r="AQ69" i="30"/>
  <c r="AQ37" i="30"/>
  <c r="AQ148" i="30"/>
  <c r="AQ140" i="30"/>
  <c r="AQ132" i="30"/>
  <c r="AQ124" i="30"/>
  <c r="AQ116" i="30"/>
  <c r="AQ100" i="30"/>
  <c r="AQ92" i="30"/>
  <c r="AQ84" i="30"/>
  <c r="AQ76" i="30"/>
  <c r="AQ68" i="30"/>
  <c r="AQ60" i="30"/>
  <c r="AQ52" i="30"/>
  <c r="AQ44" i="30"/>
  <c r="AQ36" i="30"/>
  <c r="AQ28" i="30"/>
  <c r="AQ20" i="30"/>
  <c r="AQ12" i="30"/>
  <c r="AQ141" i="30"/>
  <c r="AQ125" i="30"/>
  <c r="AQ109" i="30"/>
  <c r="AQ93" i="30"/>
  <c r="AQ77" i="30"/>
  <c r="AQ61" i="30"/>
  <c r="AQ53" i="30"/>
  <c r="AQ45" i="30"/>
  <c r="AQ21" i="30"/>
  <c r="AQ13" i="30"/>
  <c r="AQ5" i="30"/>
  <c r="K957" i="61"/>
  <c r="AQ147" i="30"/>
  <c r="AQ139" i="30"/>
  <c r="AQ131" i="30"/>
  <c r="AQ123" i="30"/>
  <c r="AQ115" i="30"/>
  <c r="AQ107" i="30"/>
  <c r="AQ99" i="30"/>
  <c r="AQ91" i="30"/>
  <c r="AQ83" i="30"/>
  <c r="AQ75" i="30"/>
  <c r="AQ67" i="30"/>
  <c r="AQ59" i="30"/>
  <c r="AQ51" i="30"/>
  <c r="AQ43" i="30"/>
  <c r="AQ35" i="30"/>
  <c r="AQ27" i="30"/>
  <c r="AQ19" i="30"/>
  <c r="AQ11" i="30"/>
  <c r="AK129" i="32"/>
  <c r="AK33" i="32"/>
  <c r="AK185" i="32"/>
  <c r="AK25" i="32"/>
  <c r="AF3" i="32"/>
  <c r="AK125" i="32"/>
  <c r="AK109" i="32"/>
  <c r="AK21" i="32"/>
  <c r="AK13" i="32"/>
  <c r="AK5" i="32"/>
  <c r="AK177" i="32"/>
  <c r="AK145" i="32"/>
  <c r="AK113" i="32"/>
  <c r="AK81" i="32"/>
  <c r="AK49" i="32"/>
  <c r="AK97" i="32"/>
  <c r="AK153" i="32"/>
  <c r="AK137" i="32"/>
  <c r="AK105" i="32"/>
  <c r="AK73" i="32"/>
  <c r="AK41" i="32"/>
  <c r="AK161" i="32"/>
  <c r="AK65" i="32"/>
  <c r="AK121" i="32"/>
  <c r="AK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K162" i="32"/>
  <c r="AK130" i="32"/>
  <c r="AK98" i="32"/>
  <c r="AK66" i="32"/>
  <c r="AK34" i="32"/>
  <c r="AK176" i="32"/>
  <c r="AK152" i="32"/>
  <c r="AK128" i="32"/>
  <c r="AK104" i="32"/>
  <c r="AK88" i="32"/>
  <c r="AK64" i="32"/>
  <c r="AK48" i="32"/>
  <c r="AK40" i="32"/>
  <c r="AK32" i="32"/>
  <c r="AK183" i="32"/>
  <c r="AK167" i="32"/>
  <c r="AK159" i="32"/>
  <c r="AK151" i="32"/>
  <c r="AK143" i="32"/>
  <c r="AK135" i="32"/>
  <c r="AK127" i="32"/>
  <c r="AK119" i="32"/>
  <c r="AK111" i="32"/>
  <c r="AK103" i="32"/>
  <c r="AK95" i="32"/>
  <c r="AK79" i="32"/>
  <c r="AK63" i="32"/>
  <c r="AK55" i="32"/>
  <c r="AK47" i="32"/>
  <c r="AK39" i="32"/>
  <c r="AK31" i="32"/>
  <c r="AK23" i="32"/>
  <c r="AK174" i="32"/>
  <c r="AK166" i="32"/>
  <c r="AK158" i="32"/>
  <c r="AK150" i="32"/>
  <c r="AK142" i="32"/>
  <c r="AK134" i="32"/>
  <c r="AK126" i="32"/>
  <c r="AK118" i="32"/>
  <c r="AK110" i="32"/>
  <c r="AK102" i="32"/>
  <c r="AK94" i="32"/>
  <c r="AK86" i="32"/>
  <c r="AK70" i="32"/>
  <c r="AK62" i="32"/>
  <c r="AK54" i="32"/>
  <c r="AK38" i="32"/>
  <c r="AK30" i="32"/>
  <c r="AK168" i="32"/>
  <c r="AK144" i="32"/>
  <c r="AK120" i="32"/>
  <c r="AK96" i="32"/>
  <c r="AK72" i="32"/>
  <c r="AK181" i="32"/>
  <c r="AK165" i="32"/>
  <c r="AK141" i="32"/>
  <c r="AK93" i="32"/>
  <c r="AK77" i="32"/>
  <c r="AK61" i="32"/>
  <c r="AK45" i="32"/>
  <c r="AK188" i="32"/>
  <c r="AK180" i="32"/>
  <c r="AK172" i="32"/>
  <c r="AK148" i="32"/>
  <c r="AK140" i="32"/>
  <c r="AK132" i="32"/>
  <c r="AK124" i="32"/>
  <c r="AK116" i="32"/>
  <c r="AK108" i="32"/>
  <c r="AK100" i="32"/>
  <c r="AK92" i="32"/>
  <c r="AK84" i="32"/>
  <c r="AK76" i="32"/>
  <c r="AK68" i="32"/>
  <c r="AK60" i="32"/>
  <c r="AK44" i="32"/>
  <c r="AK36" i="32"/>
  <c r="AK28" i="32"/>
  <c r="AK184" i="32"/>
  <c r="AK112" i="32"/>
  <c r="AK80" i="32"/>
  <c r="AK56" i="32"/>
  <c r="AK24" i="32"/>
  <c r="AK189" i="32"/>
  <c r="AK173" i="32"/>
  <c r="AK157" i="32"/>
  <c r="AK149" i="32"/>
  <c r="AK133" i="32"/>
  <c r="AK117" i="32"/>
  <c r="AK101" i="32"/>
  <c r="AK85" i="32"/>
  <c r="AK69" i="32"/>
  <c r="AK53" i="32"/>
  <c r="AK37" i="32"/>
  <c r="AK29" i="32"/>
  <c r="AK187" i="32"/>
  <c r="AK179" i="32"/>
  <c r="AK171" i="32"/>
  <c r="AK163" i="32"/>
  <c r="AK155" i="32"/>
  <c r="AK147" i="32"/>
  <c r="AK139" i="32"/>
  <c r="AK131" i="32"/>
  <c r="AK123" i="32"/>
  <c r="AK107" i="32"/>
  <c r="AK99" i="32"/>
  <c r="AK83" i="32"/>
  <c r="AK75" i="32"/>
  <c r="AK67" i="32"/>
  <c r="AK59" i="32"/>
  <c r="AK51" i="32"/>
  <c r="AK43" i="32"/>
  <c r="AK35" i="32"/>
  <c r="AK27" i="32"/>
  <c r="AN82" i="34"/>
  <c r="AN74" i="34"/>
  <c r="AN66" i="34"/>
  <c r="AN58" i="34"/>
  <c r="AN50" i="34"/>
  <c r="AN42" i="34"/>
  <c r="AN34" i="34"/>
  <c r="AN26" i="34"/>
  <c r="AN18" i="34"/>
  <c r="AN73" i="34"/>
  <c r="AN57" i="34"/>
  <c r="AN49" i="34"/>
  <c r="AN41" i="34"/>
  <c r="AN33" i="34"/>
  <c r="AN25" i="34"/>
  <c r="AN17" i="34"/>
  <c r="L681" i="61"/>
  <c r="AN84" i="34"/>
  <c r="AN80" i="34"/>
  <c r="AN72" i="34"/>
  <c r="AN64" i="34"/>
  <c r="AN56" i="34"/>
  <c r="AN48" i="34"/>
  <c r="AN40" i="34"/>
  <c r="AN32" i="34"/>
  <c r="AN24" i="34"/>
  <c r="AN16" i="34"/>
  <c r="AN79" i="34"/>
  <c r="AN71" i="34"/>
  <c r="AN63" i="34"/>
  <c r="AN55" i="34"/>
  <c r="AN47" i="34"/>
  <c r="AN31" i="34"/>
  <c r="AN23" i="34"/>
  <c r="AN15" i="34"/>
  <c r="AN78" i="34"/>
  <c r="AN70" i="34"/>
  <c r="AN62" i="34"/>
  <c r="AN46" i="34"/>
  <c r="AN38" i="34"/>
  <c r="AN30" i="34"/>
  <c r="AN22" i="34"/>
  <c r="AN77" i="34"/>
  <c r="AN69" i="34"/>
  <c r="AN61" i="34"/>
  <c r="AN53" i="34"/>
  <c r="AN45" i="34"/>
  <c r="AN37" i="34"/>
  <c r="AN21" i="34"/>
  <c r="AN13" i="34"/>
  <c r="AN14" i="34"/>
  <c r="AN85" i="34"/>
  <c r="AN76" i="34"/>
  <c r="AN52" i="34"/>
  <c r="AN44" i="34"/>
  <c r="AN36" i="34"/>
  <c r="AN28" i="34"/>
  <c r="AN20" i="34"/>
  <c r="AK3" i="39"/>
  <c r="AL127" i="39"/>
  <c r="AL119" i="39"/>
  <c r="AL111" i="39"/>
  <c r="AL103" i="39"/>
  <c r="AL95" i="39"/>
  <c r="AL87" i="39"/>
  <c r="AL79" i="39"/>
  <c r="AL71" i="39"/>
  <c r="AL63" i="39"/>
  <c r="AL55" i="39"/>
  <c r="AL47" i="39"/>
  <c r="AL39" i="39"/>
  <c r="AL31" i="39"/>
  <c r="AL15" i="39"/>
  <c r="AL7" i="39"/>
  <c r="AL110" i="39"/>
  <c r="AL94" i="39"/>
  <c r="AL86" i="39"/>
  <c r="AL78" i="39"/>
  <c r="AL62" i="39"/>
  <c r="AL54" i="39"/>
  <c r="AL46" i="39"/>
  <c r="AL38" i="39"/>
  <c r="AL30" i="39"/>
  <c r="AL22" i="39"/>
  <c r="AL14" i="39"/>
  <c r="AL6" i="39"/>
  <c r="AL117" i="39"/>
  <c r="AL101" i="39"/>
  <c r="AL69" i="39"/>
  <c r="AL53" i="39"/>
  <c r="AL37" i="39"/>
  <c r="AL13" i="39"/>
  <c r="AH3" i="39"/>
  <c r="AL124" i="39"/>
  <c r="AL116" i="39"/>
  <c r="AL108" i="39"/>
  <c r="AL100" i="39"/>
  <c r="AL92" i="39"/>
  <c r="AL84" i="39"/>
  <c r="AL68" i="39"/>
  <c r="AL60" i="39"/>
  <c r="AL44" i="39"/>
  <c r="AL36" i="39"/>
  <c r="AL20" i="39"/>
  <c r="AL12" i="39"/>
  <c r="AL125" i="39"/>
  <c r="AL109" i="39"/>
  <c r="AL93" i="39"/>
  <c r="AL77" i="39"/>
  <c r="AL61" i="39"/>
  <c r="AL45" i="39"/>
  <c r="AL29" i="39"/>
  <c r="AL21" i="39"/>
  <c r="AL5" i="39"/>
  <c r="AL123" i="39"/>
  <c r="AL115" i="39"/>
  <c r="AL99" i="39"/>
  <c r="AL91" i="39"/>
  <c r="AL83" i="39"/>
  <c r="AL75" i="39"/>
  <c r="AL67" i="39"/>
  <c r="AL59" i="39"/>
  <c r="AL51" i="39"/>
  <c r="AL43" i="39"/>
  <c r="AL35" i="39"/>
  <c r="AL27" i="39"/>
  <c r="AL19" i="39"/>
  <c r="AL11" i="39"/>
  <c r="AN3" i="15"/>
  <c r="J6" i="61"/>
  <c r="J20" i="61" s="1"/>
  <c r="K6" i="61"/>
  <c r="K20" i="61" s="1"/>
  <c r="AI3" i="39" l="1"/>
  <c r="AO4" i="19"/>
  <c r="AO3" i="19" s="1"/>
  <c r="AP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AL4" i="39"/>
  <c r="M422" i="61" l="1"/>
  <c r="M423" i="61"/>
  <c r="M424" i="61"/>
  <c r="M425" i="61"/>
  <c r="AS10" i="16"/>
  <c r="AS49" i="16"/>
  <c r="AS77" i="16"/>
  <c r="AS208" i="16"/>
  <c r="L423" i="61"/>
  <c r="L425" i="61"/>
  <c r="AS217" i="16"/>
  <c r="AS221" i="16"/>
  <c r="AS12" i="16"/>
  <c r="AS16" i="16"/>
  <c r="AS20" i="16"/>
  <c r="AS24" i="16"/>
  <c r="AS28" i="16"/>
  <c r="AS32" i="16"/>
  <c r="AS36" i="16"/>
  <c r="AS40" i="16"/>
  <c r="AS44" i="16"/>
  <c r="AS48" i="16"/>
  <c r="AS52" i="16"/>
  <c r="AS56" i="16"/>
  <c r="AS60" i="16"/>
  <c r="AS64" i="16"/>
  <c r="AS68" i="16"/>
  <c r="AS72" i="16"/>
  <c r="AS76" i="16"/>
  <c r="AS80" i="16"/>
  <c r="AS84" i="16"/>
  <c r="AS88" i="16"/>
  <c r="AS92" i="16"/>
  <c r="AS96" i="16"/>
  <c r="AS100" i="16"/>
  <c r="AS104" i="16"/>
  <c r="AS108" i="16"/>
  <c r="AS112" i="16"/>
  <c r="AS116" i="16"/>
  <c r="AS120" i="16"/>
  <c r="AS124" i="16"/>
  <c r="AS128" i="16"/>
  <c r="AS132" i="16"/>
  <c r="AS136" i="16"/>
  <c r="AS140" i="16"/>
  <c r="AS144" i="16"/>
  <c r="AS148" i="16"/>
  <c r="AS152" i="16"/>
  <c r="AS156" i="16"/>
  <c r="AS160" i="16"/>
  <c r="AS164" i="16"/>
  <c r="AS168" i="16"/>
  <c r="AS172" i="16"/>
  <c r="AS176" i="16"/>
  <c r="AS180" i="16"/>
  <c r="AS188" i="16"/>
  <c r="AS196" i="16"/>
  <c r="AS204" i="16"/>
  <c r="AS212" i="16"/>
  <c r="AP11" i="15"/>
  <c r="AP27" i="15"/>
  <c r="AP43" i="15"/>
  <c r="AP59" i="15"/>
  <c r="AP75" i="15"/>
  <c r="AP24" i="15"/>
  <c r="AP36" i="15"/>
  <c r="AP50" i="15"/>
  <c r="AP67" i="15"/>
  <c r="AP80" i="15"/>
  <c r="AS220" i="16" l="1"/>
  <c r="K423" i="61"/>
  <c r="AS192" i="16"/>
  <c r="AS216" i="16"/>
  <c r="AS200" i="16"/>
  <c r="AS184" i="16"/>
  <c r="AS7" i="16"/>
  <c r="AS9" i="16"/>
  <c r="AS5" i="16"/>
  <c r="AS209" i="16"/>
  <c r="AS4" i="16"/>
  <c r="AS6" i="16"/>
  <c r="AS177" i="16"/>
  <c r="AS199" i="16"/>
  <c r="AS195" i="16"/>
  <c r="AS179" i="16"/>
  <c r="AS167" i="16"/>
  <c r="AS147" i="16"/>
  <c r="K422" i="61"/>
  <c r="AS113" i="16"/>
  <c r="K425" i="61"/>
  <c r="AS81" i="16"/>
  <c r="AS145" i="16"/>
  <c r="AS17" i="16"/>
  <c r="K424" i="61"/>
  <c r="AP71" i="15"/>
  <c r="AP55" i="15"/>
  <c r="AP39" i="15"/>
  <c r="AP23" i="15"/>
  <c r="AP7" i="15"/>
  <c r="AP83" i="15"/>
  <c r="AP51" i="15"/>
  <c r="AP35" i="15"/>
  <c r="AP19" i="15"/>
  <c r="AP79" i="15"/>
  <c r="AP63" i="15"/>
  <c r="AP47" i="15"/>
  <c r="AP31" i="15"/>
  <c r="AP15" i="15"/>
  <c r="AS197" i="16"/>
  <c r="AS173" i="16"/>
  <c r="AS165" i="16"/>
  <c r="AS149" i="16"/>
  <c r="AS61" i="16"/>
  <c r="AS53" i="16"/>
  <c r="AS37" i="16"/>
  <c r="AS21" i="16"/>
  <c r="AS13" i="16"/>
  <c r="AS8" i="16"/>
  <c r="AS185" i="16"/>
  <c r="AS153" i="16"/>
  <c r="AS121" i="16"/>
  <c r="AS89" i="16"/>
  <c r="AS57" i="16"/>
  <c r="AS25" i="16"/>
  <c r="L422" i="61"/>
  <c r="AS213" i="16"/>
  <c r="AS205" i="16"/>
  <c r="AS189" i="16"/>
  <c r="AS181" i="16"/>
  <c r="AS157" i="16"/>
  <c r="AS141" i="16"/>
  <c r="AS133" i="16"/>
  <c r="AS125" i="16"/>
  <c r="AS117" i="16"/>
  <c r="AS109" i="16"/>
  <c r="AS101" i="16"/>
  <c r="AS93" i="16"/>
  <c r="AS85" i="16"/>
  <c r="AS69" i="16"/>
  <c r="AS45" i="16"/>
  <c r="AS29" i="16"/>
  <c r="AS193" i="16"/>
  <c r="AS161" i="16"/>
  <c r="AS129" i="16"/>
  <c r="AS97" i="16"/>
  <c r="AS65" i="16"/>
  <c r="AS33" i="16"/>
  <c r="AS201" i="16"/>
  <c r="AS169" i="16"/>
  <c r="AS137" i="16"/>
  <c r="AS105" i="16"/>
  <c r="AS73" i="16"/>
  <c r="AS41" i="16"/>
  <c r="AS219" i="16"/>
  <c r="AS215" i="16"/>
  <c r="L424" i="61"/>
  <c r="AS211" i="16"/>
  <c r="AS207" i="16"/>
  <c r="AS203" i="16"/>
  <c r="AS191" i="16"/>
  <c r="AS187" i="16"/>
  <c r="AS183" i="16"/>
  <c r="AS175" i="16"/>
  <c r="AS171" i="16"/>
  <c r="AS163" i="16"/>
  <c r="AS159" i="16"/>
  <c r="AS155" i="16"/>
  <c r="AS151" i="16"/>
  <c r="AS143" i="16"/>
  <c r="AS139" i="16"/>
  <c r="AS135" i="16"/>
  <c r="AS131" i="16"/>
  <c r="AS127" i="16"/>
  <c r="AS123" i="16"/>
  <c r="AS119" i="16"/>
  <c r="AS115" i="16"/>
  <c r="AS111" i="16"/>
  <c r="AS107" i="16"/>
  <c r="AS103" i="16"/>
  <c r="AS99" i="16"/>
  <c r="AS95" i="16"/>
  <c r="AS91" i="16"/>
  <c r="AS87" i="16"/>
  <c r="AS83" i="16"/>
  <c r="AS79" i="16"/>
  <c r="AS75" i="16"/>
  <c r="AS71" i="16"/>
  <c r="AS67" i="16"/>
  <c r="AS63" i="16"/>
  <c r="AS59" i="16"/>
  <c r="AS55" i="16"/>
  <c r="AS51" i="16"/>
  <c r="AS47" i="16"/>
  <c r="AS43" i="16"/>
  <c r="AS39" i="16"/>
  <c r="AS35" i="16"/>
  <c r="AS31" i="16"/>
  <c r="AS27" i="16"/>
  <c r="AS23" i="16"/>
  <c r="AS19" i="16"/>
  <c r="AS15" i="16"/>
  <c r="AS11" i="16"/>
  <c r="AP86" i="15"/>
  <c r="AP82" i="15"/>
  <c r="AP78" i="15"/>
  <c r="AP74" i="15"/>
  <c r="AP70" i="15"/>
  <c r="AP66" i="15"/>
  <c r="AP62" i="15"/>
  <c r="AP58" i="15"/>
  <c r="AP54" i="15"/>
  <c r="AP46" i="15"/>
  <c r="AP42" i="15"/>
  <c r="AP38" i="15"/>
  <c r="AP34" i="15"/>
  <c r="AP30" i="15"/>
  <c r="AP26" i="15"/>
  <c r="AP22" i="15"/>
  <c r="AP18" i="15"/>
  <c r="AP14" i="15"/>
  <c r="AP10" i="15"/>
  <c r="AP6" i="15"/>
  <c r="AP85" i="15"/>
  <c r="AP81" i="15"/>
  <c r="AP77" i="15"/>
  <c r="AP73" i="15"/>
  <c r="AP69" i="15"/>
  <c r="AP65" i="15"/>
  <c r="AP61" i="15"/>
  <c r="AP57" i="15"/>
  <c r="AP53" i="15"/>
  <c r="AP49" i="15"/>
  <c r="AP45" i="15"/>
  <c r="AP41" i="15"/>
  <c r="AP37" i="15"/>
  <c r="AP33" i="15"/>
  <c r="AP29" i="15"/>
  <c r="AP25" i="15"/>
  <c r="AP21" i="15"/>
  <c r="AP17" i="15"/>
  <c r="AP13" i="15"/>
  <c r="AP9" i="15"/>
  <c r="AP5" i="15"/>
  <c r="AP84" i="15"/>
  <c r="AP76" i="15"/>
  <c r="AP72" i="15"/>
  <c r="AP68" i="15"/>
  <c r="AP64" i="15"/>
  <c r="AP60" i="15"/>
  <c r="AP56" i="15"/>
  <c r="AP52" i="15"/>
  <c r="AP48" i="15"/>
  <c r="AP44" i="15"/>
  <c r="AP40" i="15"/>
  <c r="AP32" i="15"/>
  <c r="AP28" i="15"/>
  <c r="AP20" i="15"/>
  <c r="AP16" i="15"/>
  <c r="AP12" i="15"/>
  <c r="AP8" i="15"/>
  <c r="AS222" i="16"/>
  <c r="AS218" i="16"/>
  <c r="AS214" i="16"/>
  <c r="AS210" i="16"/>
  <c r="AS206" i="16"/>
  <c r="AS202" i="16"/>
  <c r="AS198" i="16"/>
  <c r="AS194" i="16"/>
  <c r="AS190" i="16"/>
  <c r="AS186" i="16"/>
  <c r="AS182" i="16"/>
  <c r="AS178" i="16"/>
  <c r="AS174" i="16"/>
  <c r="AS170" i="16"/>
  <c r="AS166" i="16"/>
  <c r="AS162" i="16"/>
  <c r="AS158" i="16"/>
  <c r="AS154" i="16"/>
  <c r="AS150" i="16"/>
  <c r="AS146" i="16"/>
  <c r="AS142" i="16"/>
  <c r="AS138" i="16"/>
  <c r="AS134" i="16"/>
  <c r="AS130" i="16"/>
  <c r="AS126" i="16"/>
  <c r="AS122" i="16"/>
  <c r="AS118" i="16"/>
  <c r="AS114" i="16"/>
  <c r="AS110" i="16"/>
  <c r="AS106" i="16"/>
  <c r="AS102" i="16"/>
  <c r="AS98" i="16"/>
  <c r="AS94" i="16"/>
  <c r="AS90" i="16"/>
  <c r="AS86" i="16"/>
  <c r="AS82" i="16"/>
  <c r="AS78" i="16"/>
  <c r="AS74" i="16"/>
  <c r="AS70" i="16"/>
  <c r="AS66" i="16"/>
  <c r="AS62" i="16"/>
  <c r="AS58" i="16"/>
  <c r="AS54" i="16"/>
  <c r="AS50" i="16"/>
  <c r="AS46" i="16"/>
  <c r="AS42" i="16"/>
  <c r="AS38" i="16"/>
  <c r="AS34" i="16"/>
  <c r="AS30" i="16"/>
  <c r="AS26" i="16"/>
  <c r="AS22" i="16"/>
  <c r="AS18" i="16"/>
  <c r="AS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0" i="61" s="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Q74" i="61" l="1"/>
  <c r="AP3" i="15"/>
  <c r="K22" i="61"/>
  <c r="K34" i="61" s="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J3" i="32" l="1"/>
  <c r="AK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P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M3" i="30"/>
  <c r="Q747" i="61"/>
  <c r="AI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P20" i="61"/>
  <c r="N1069" i="61" l="1"/>
  <c r="P433" i="61"/>
  <c r="O1069" i="61"/>
  <c r="P1067" i="61"/>
  <c r="P684" i="61"/>
  <c r="P890" i="61"/>
  <c r="P590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H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Q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N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J3" i="34"/>
  <c r="AL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N3" i="34"/>
  <c r="AK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L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R3" i="16"/>
  <c r="AO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O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P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S3" i="16"/>
  <c r="AQ3" i="16"/>
  <c r="AL4" i="19"/>
  <c r="AL3" i="19" s="1"/>
</calcChain>
</file>

<file path=xl/sharedStrings.xml><?xml version="1.0" encoding="utf-8"?>
<sst xmlns="http://schemas.openxmlformats.org/spreadsheetml/2006/main" count="11669" uniqueCount="2360">
  <si>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</si>
  <si>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</si>
  <si>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</si>
  <si>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</si>
  <si>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</si>
  <si>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</si>
  <si>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</si>
  <si>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</si>
  <si>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</si>
  <si>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</si>
  <si>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</si>
  <si>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</si>
  <si>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</si>
  <si>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</si>
  <si>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</si>
  <si>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</si>
  <si>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</si>
  <si>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</si>
  <si>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</si>
  <si>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</si>
  <si>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</si>
  <si>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</si>
  <si>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</si>
  <si>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</si>
  <si>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</si>
  <si>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</si>
  <si>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</si>
  <si>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</si>
  <si>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</si>
  <si>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</si>
  <si>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</si>
  <si>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</si>
  <si>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</si>
  <si>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</si>
  <si>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</si>
  <si>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</si>
  <si>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</si>
  <si>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</si>
  <si>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</si>
  <si>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</si>
  <si>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</si>
  <si>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</si>
  <si>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</si>
  <si>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</si>
  <si>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</si>
  <si>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</si>
  <si>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</si>
  <si>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</si>
  <si>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</si>
  <si>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</si>
  <si>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</si>
  <si>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</si>
  <si>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</si>
  <si>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</si>
  <si>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</si>
  <si>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</si>
  <si>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</si>
  <si>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</si>
  <si>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</si>
  <si>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</si>
  <si>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</si>
  <si>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</si>
  <si>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</si>
  <si>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</si>
  <si>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</si>
  <si>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</si>
  <si>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</si>
  <si>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</si>
  <si>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</si>
  <si>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</si>
  <si>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</si>
  <si>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</si>
  <si>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</si>
  <si>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</si>
  <si>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</si>
  <si>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</si>
  <si>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</si>
  <si>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</si>
  <si>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</si>
  <si>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</si>
  <si>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</si>
  <si>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</si>
  <si>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</si>
  <si>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</si>
  <si>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</si>
  <si>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</si>
  <si>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</si>
  <si>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</si>
  <si>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</si>
  <si>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</si>
  <si>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</si>
  <si>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</si>
  <si>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</si>
  <si>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</si>
  <si>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</si>
  <si>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</si>
  <si>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</si>
  <si>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</si>
  <si>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</si>
  <si>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</si>
  <si>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</si>
  <si>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</si>
  <si>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</si>
  <si>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</si>
  <si>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</si>
  <si>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</si>
  <si>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</si>
  <si>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</si>
  <si>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</si>
  <si>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</si>
  <si>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</si>
  <si>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</si>
  <si>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</si>
  <si>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</si>
  <si>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</si>
  <si>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</si>
  <si>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</si>
  <si>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</si>
  <si>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</si>
  <si>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</si>
  <si>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</si>
  <si>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</si>
  <si>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</si>
  <si>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</si>
  <si>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</si>
  <si>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</si>
  <si>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</si>
  <si>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</si>
  <si>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</si>
  <si>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</si>
  <si>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</si>
  <si>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</si>
  <si>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</si>
  <si>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</si>
  <si>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</si>
  <si>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</si>
  <si>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</si>
  <si>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</si>
  <si>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</si>
  <si>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</si>
  <si>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</si>
  <si>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</si>
  <si>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</si>
  <si>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</si>
  <si>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</si>
  <si>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</si>
  <si>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</si>
  <si>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</si>
  <si>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</si>
  <si>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</si>
  <si>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</si>
  <si>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</si>
  <si>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</si>
  <si>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</si>
  <si>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</si>
  <si>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</si>
  <si>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</si>
  <si>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</si>
  <si>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</si>
  <si>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</si>
  <si>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</si>
  <si>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</si>
  <si>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</si>
  <si>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</si>
  <si>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</si>
  <si>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</si>
  <si>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</si>
  <si>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</si>
  <si>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</si>
  <si>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</si>
  <si>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</si>
  <si>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</si>
  <si>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</si>
  <si>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</si>
  <si>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</si>
  <si>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</si>
  <si>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</si>
  <si>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</si>
  <si>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</si>
  <si>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</si>
  <si>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</si>
  <si>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</si>
  <si>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</si>
  <si>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</si>
  <si>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</si>
  <si>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</si>
  <si>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</si>
  <si>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</si>
  <si>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</si>
  <si>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</si>
  <si>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</si>
  <si>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</si>
  <si>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</si>
  <si>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</si>
  <si>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</si>
  <si>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</si>
  <si>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</si>
  <si>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</si>
  <si>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</si>
  <si>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</si>
  <si>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</si>
  <si>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</si>
  <si>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</si>
  <si>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</si>
  <si>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</si>
  <si>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</si>
  <si>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</si>
  <si>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</si>
  <si>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</si>
  <si>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</si>
  <si>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</si>
  <si>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</si>
  <si>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</si>
  <si>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</si>
  <si>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</si>
  <si>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</si>
  <si>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</si>
  <si>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</si>
  <si>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</si>
  <si>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</si>
  <si>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</si>
  <si>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</si>
  <si>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</si>
  <si>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</si>
  <si>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</si>
  <si>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</si>
  <si>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</si>
  <si>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</si>
  <si>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</si>
  <si>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</si>
  <si>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</si>
  <si>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</si>
  <si>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</si>
  <si>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</si>
  <si>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</si>
  <si>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</si>
  <si>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</si>
  <si>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</si>
  <si>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</si>
  <si>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</si>
  <si>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</si>
  <si>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</si>
  <si>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</si>
  <si>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</si>
  <si>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</si>
  <si>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</si>
  <si>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</si>
  <si>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</si>
  <si>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</si>
  <si>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</si>
  <si>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</si>
  <si>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</si>
  <si>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</si>
  <si>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</si>
  <si>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</si>
  <si>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</si>
  <si>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</si>
  <si>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</si>
  <si>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</si>
  <si>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</si>
  <si>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</si>
  <si>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</si>
  <si>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</si>
  <si>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</si>
  <si>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</si>
  <si>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</si>
  <si>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</si>
  <si>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</si>
  <si>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</si>
  <si>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</si>
  <si>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</si>
  <si>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</si>
  <si>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</si>
  <si>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</si>
  <si>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</si>
  <si>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</si>
  <si>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</si>
  <si>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</si>
  <si>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</si>
  <si>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</si>
  <si>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</si>
  <si>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</si>
  <si>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</si>
  <si>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</si>
  <si>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</si>
  <si>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</si>
  <si>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</si>
  <si>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</si>
  <si>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</si>
  <si>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</si>
  <si>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</si>
  <si>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</si>
  <si>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</si>
  <si>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</si>
  <si>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</si>
  <si>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</si>
  <si>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</si>
  <si>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</si>
  <si>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</si>
  <si>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</si>
  <si>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</si>
  <si>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</si>
  <si>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</si>
  <si>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</si>
  <si>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</si>
  <si>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</si>
  <si>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</si>
  <si>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</si>
  <si>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</si>
  <si>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</si>
  <si>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</si>
  <si>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</si>
  <si>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</si>
  <si>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</si>
  <si>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</si>
  <si>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</si>
  <si>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</si>
  <si>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</si>
  <si>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</si>
  <si>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</si>
  <si>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</si>
  <si>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</si>
  <si>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</si>
  <si>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</si>
  <si>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</si>
  <si>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</si>
  <si>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</si>
  <si>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</si>
  <si>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</si>
  <si>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</si>
  <si>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</si>
  <si>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</si>
  <si>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</si>
  <si>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</si>
  <si>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</si>
  <si>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</si>
  <si>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</si>
  <si>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</si>
  <si>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</si>
  <si>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</si>
  <si>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</si>
  <si>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</si>
  <si>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</si>
  <si>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</si>
  <si>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</si>
  <si>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</si>
  <si>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</si>
  <si>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</si>
  <si>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</si>
  <si>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</si>
  <si>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</si>
  <si>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</si>
  <si>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</si>
  <si>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</si>
  <si>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</si>
  <si>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</si>
  <si>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</si>
  <si>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</si>
  <si>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</si>
  <si>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</si>
  <si>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</si>
  <si>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</si>
  <si>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</si>
  <si>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</si>
  <si>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</si>
  <si>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</si>
  <si>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</si>
  <si>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</si>
  <si>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</si>
  <si>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</si>
  <si>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</si>
  <si>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</si>
  <si>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</si>
  <si>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</si>
  <si>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</si>
  <si>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</si>
  <si>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</si>
  <si>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</si>
  <si>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</si>
  <si>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</si>
  <si>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</si>
  <si>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</si>
  <si>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</si>
  <si>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</si>
  <si>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</si>
  <si>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</si>
  <si>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</si>
  <si>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</si>
  <si>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</si>
  <si>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</si>
  <si>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</si>
  <si>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</si>
  <si>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</si>
  <si>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</si>
  <si>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</si>
  <si>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</si>
  <si>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</si>
  <si>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</si>
  <si>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</si>
  <si>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</si>
  <si>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</si>
  <si>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</si>
  <si>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</si>
  <si>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</si>
  <si>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</si>
  <si>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</si>
  <si>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</si>
  <si>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</si>
  <si>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</si>
  <si>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</si>
  <si>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</si>
  <si>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</si>
  <si>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</si>
  <si>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</si>
  <si>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</si>
  <si>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</si>
  <si>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</si>
  <si>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</si>
  <si>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</si>
  <si>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</si>
  <si>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</si>
  <si>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</si>
  <si>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</si>
  <si>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</si>
  <si>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</si>
  <si>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</si>
  <si>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</si>
  <si>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</si>
  <si>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</si>
  <si>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</si>
  <si>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</si>
  <si>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</si>
  <si>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</si>
  <si>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</si>
  <si>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</si>
  <si>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</si>
  <si>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</si>
  <si>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</si>
  <si>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</si>
  <si>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</si>
  <si>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</si>
  <si>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</si>
  <si>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</si>
  <si>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</si>
  <si>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</si>
  <si>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</si>
  <si>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</si>
  <si>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</si>
  <si>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</si>
  <si>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</si>
  <si>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</si>
  <si>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</si>
  <si>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</si>
  <si>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</si>
  <si>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</si>
  <si>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</si>
  <si>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</si>
  <si>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</si>
  <si>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</si>
  <si>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</si>
  <si>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</si>
  <si>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</si>
  <si>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</si>
  <si>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</si>
  <si>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</si>
  <si>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</si>
  <si>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</si>
  <si>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</si>
  <si>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</si>
  <si>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</si>
  <si>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</si>
  <si>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</si>
  <si>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</si>
  <si>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</si>
  <si>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</si>
  <si>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</si>
  <si>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</si>
  <si>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</si>
  <si>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</si>
  <si>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</si>
  <si>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</si>
  <si>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</si>
  <si>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</si>
  <si>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</si>
  <si>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</si>
  <si>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</si>
  <si>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</si>
  <si>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</si>
  <si>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</si>
  <si>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</si>
  <si>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</si>
  <si>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</si>
  <si>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</si>
  <si>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</si>
  <si>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</si>
  <si>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</si>
  <si>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</si>
  <si>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</si>
  <si>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</si>
  <si>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</si>
  <si>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</si>
  <si>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</si>
  <si>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</si>
  <si>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</si>
  <si>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</si>
  <si>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</si>
  <si>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</si>
  <si>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</si>
  <si>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</si>
  <si>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</si>
  <si>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</si>
  <si>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</si>
  <si>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</si>
  <si>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</si>
  <si>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</si>
  <si>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</si>
  <si>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</si>
  <si>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</si>
  <si>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</si>
  <si>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</si>
  <si>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</si>
  <si>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</si>
  <si>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</si>
  <si>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</si>
  <si>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</si>
  <si>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</si>
  <si>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</si>
  <si>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</si>
  <si>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</si>
  <si>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</si>
  <si>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</si>
  <si>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</si>
  <si>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</si>
  <si>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</si>
  <si>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</si>
  <si>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</si>
  <si>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</si>
  <si>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</si>
  <si>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</si>
  <si>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</si>
  <si>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</si>
  <si>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</si>
  <si>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</si>
  <si>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</si>
  <si>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</si>
  <si>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</si>
  <si>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</si>
  <si>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</si>
  <si>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</si>
  <si>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</si>
  <si>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</si>
  <si>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</si>
  <si>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</si>
  <si>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</si>
  <si>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</si>
  <si>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</si>
  <si>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</si>
  <si>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</si>
  <si>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</si>
  <si>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</si>
  <si>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</si>
  <si>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</si>
  <si>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</si>
  <si>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</si>
  <si>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</si>
  <si>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</si>
  <si>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</si>
  <si>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</si>
  <si>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</si>
  <si>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</si>
  <si>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</si>
  <si>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</si>
  <si>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</si>
  <si>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</si>
  <si>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</si>
  <si>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</si>
  <si>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</si>
  <si>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</si>
  <si>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</si>
  <si>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</si>
  <si>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</si>
  <si>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</si>
  <si>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</si>
  <si>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</si>
  <si>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</si>
  <si>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</si>
  <si>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</si>
  <si>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</si>
  <si>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</si>
  <si>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</si>
  <si>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</si>
  <si>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</si>
  <si>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</si>
  <si>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</si>
  <si>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</si>
  <si>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</si>
  <si>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</si>
  <si>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</si>
  <si>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</si>
  <si>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</si>
  <si>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</si>
  <si>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</si>
  <si>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</si>
  <si>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</si>
  <si>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</si>
  <si>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</si>
  <si>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</si>
  <si>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</si>
  <si>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</si>
  <si>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</si>
  <si>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</si>
  <si>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</si>
  <si>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</si>
  <si>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</si>
  <si>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</si>
  <si>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</si>
  <si>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</si>
  <si>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</si>
  <si>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</si>
  <si>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</si>
  <si>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</si>
  <si>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</si>
  <si>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</si>
  <si>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</si>
  <si>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</si>
  <si>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</si>
  <si>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</si>
  <si>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</si>
  <si>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</si>
  <si>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</si>
  <si>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</si>
  <si>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</si>
  <si>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</si>
  <si>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</si>
  <si>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</si>
  <si>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</si>
  <si>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</si>
  <si>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</si>
  <si>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</si>
  <si>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</si>
  <si>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</si>
  <si>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</si>
  <si>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</si>
  <si>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</si>
  <si>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</si>
  <si>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</si>
  <si>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</si>
  <si>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</si>
  <si>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</si>
  <si>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</si>
  <si>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</si>
  <si>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</si>
  <si>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</si>
  <si>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</si>
  <si>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</si>
  <si>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</si>
  <si>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</si>
  <si>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</si>
  <si>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</si>
  <si>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</si>
  <si>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</si>
  <si>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</si>
  <si>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</si>
  <si>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</si>
  <si>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</si>
  <si>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</si>
  <si>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</si>
  <si>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</si>
  <si>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</si>
  <si>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</si>
  <si>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</si>
  <si>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</si>
  <si>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</si>
  <si>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</si>
  <si>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</si>
  <si>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</si>
  <si>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</si>
  <si>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</si>
  <si>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</si>
  <si>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</si>
  <si>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</si>
  <si>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</si>
  <si>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</si>
  <si>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</si>
  <si>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</si>
  <si>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</si>
  <si>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</si>
  <si>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</si>
  <si>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</si>
  <si>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</si>
  <si>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</si>
  <si>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</si>
  <si>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</si>
  <si>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</si>
  <si>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</si>
  <si>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</si>
  <si>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</si>
  <si>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</si>
  <si>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</si>
  <si>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</si>
  <si>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</si>
  <si>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</si>
  <si>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</si>
  <si>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</si>
  <si>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</si>
  <si>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</si>
  <si>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</si>
  <si>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</si>
  <si>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</si>
  <si>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</si>
  <si>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</si>
  <si>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</si>
  <si>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</si>
  <si>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</si>
  <si>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</si>
  <si>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</si>
  <si>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</si>
  <si>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</si>
  <si>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</si>
  <si>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</si>
  <si>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</si>
  <si>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</si>
  <si>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</si>
  <si>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</si>
  <si>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</si>
  <si>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</si>
  <si>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</si>
  <si>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</si>
  <si>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</si>
  <si>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</si>
  <si>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</si>
  <si>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</si>
  <si>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</si>
  <si>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</si>
  <si>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</si>
  <si>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</si>
  <si>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</si>
  <si>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</si>
  <si>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</si>
  <si>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</si>
  <si>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</si>
  <si>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</si>
  <si>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</si>
  <si>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</si>
  <si>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</si>
  <si>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</si>
  <si>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</si>
  <si>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</si>
  <si>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</si>
  <si>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</si>
  <si>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</si>
  <si>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</si>
  <si>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</si>
  <si>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</si>
  <si>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</si>
  <si>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</si>
  <si>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</si>
  <si>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</si>
  <si>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</si>
  <si>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</si>
  <si>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</si>
  <si>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</si>
  <si>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</si>
  <si>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</si>
  <si>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</si>
  <si>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</si>
  <si>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</si>
  <si>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</si>
  <si>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</si>
  <si>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</si>
  <si>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</si>
  <si>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</si>
  <si>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</si>
  <si>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</si>
  <si>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</si>
  <si>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</si>
  <si>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</si>
  <si>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</si>
  <si>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</si>
  <si>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</si>
  <si>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</si>
  <si>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</si>
  <si>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</si>
  <si>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</si>
  <si>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</si>
  <si>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</si>
  <si>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</si>
  <si>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</si>
  <si>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</si>
  <si>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</si>
  <si>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</si>
  <si>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</si>
  <si>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</si>
  <si>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</si>
  <si>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</si>
  <si>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</si>
  <si>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</si>
  <si>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</si>
  <si>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</si>
  <si>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</si>
  <si>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</si>
  <si>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</si>
  <si>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</si>
  <si>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</si>
  <si>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</si>
  <si>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</si>
  <si>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</si>
  <si>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</si>
  <si>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</si>
  <si>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</si>
  <si>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</si>
  <si>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</si>
  <si>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</si>
  <si>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</si>
  <si>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</si>
  <si>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</si>
  <si>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</si>
  <si>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</si>
  <si>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</si>
  <si>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</si>
  <si>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</si>
  <si>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</si>
  <si>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</si>
  <si>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</si>
  <si>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</si>
  <si>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</si>
  <si>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</si>
  <si>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</si>
  <si>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</si>
  <si>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</si>
  <si>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</si>
  <si>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</si>
  <si>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</si>
  <si>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</si>
  <si>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</si>
  <si>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</si>
  <si>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</si>
  <si>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</si>
  <si>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</si>
  <si>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</si>
  <si>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</si>
  <si>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</si>
  <si>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</si>
  <si>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</si>
  <si>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</si>
  <si>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</si>
  <si>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</si>
  <si>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</si>
  <si>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</si>
  <si>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</si>
  <si>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</si>
  <si>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</si>
  <si>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</si>
  <si>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</si>
  <si>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</si>
  <si>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</si>
  <si>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</si>
  <si>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</si>
  <si>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</si>
  <si>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</si>
  <si>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</si>
  <si>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</si>
  <si>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</si>
  <si>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</si>
  <si>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</si>
  <si>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</si>
  <si>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</si>
  <si>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</si>
  <si>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</si>
  <si>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</si>
  <si>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</si>
  <si>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</si>
  <si>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</si>
  <si>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</si>
  <si>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</si>
  <si>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</si>
  <si>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</si>
  <si>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</si>
  <si>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</si>
  <si>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</si>
  <si>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</si>
  <si>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</si>
  <si>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</si>
  <si>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</si>
  <si>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</si>
  <si>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</si>
  <si>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</si>
  <si>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</si>
  <si>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</si>
  <si>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</si>
  <si>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</si>
  <si>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</si>
  <si>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</si>
  <si>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</si>
  <si>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</si>
  <si>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</si>
  <si>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</si>
  <si>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</si>
  <si>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</si>
  <si>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</si>
  <si>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</si>
  <si>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</si>
  <si>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</si>
  <si>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</si>
  <si>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</si>
  <si>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</si>
  <si>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</si>
  <si>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</si>
  <si>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</si>
  <si>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</si>
  <si>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</si>
  <si>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</si>
  <si>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</si>
  <si>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</si>
  <si>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</si>
  <si>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</si>
  <si>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</si>
  <si>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</si>
  <si>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</si>
  <si>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</si>
  <si>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</si>
  <si>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</si>
  <si>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</si>
  <si>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</si>
  <si>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</si>
  <si>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</si>
  <si>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</si>
  <si>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</si>
  <si>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</si>
  <si>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</si>
  <si>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</si>
  <si>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</si>
  <si>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</si>
  <si>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</si>
  <si>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</si>
  <si>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</si>
  <si>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</si>
  <si>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</si>
  <si>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</si>
  <si>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</si>
  <si>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</si>
  <si>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</si>
  <si>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</si>
  <si>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</si>
  <si>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</si>
  <si>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</si>
  <si>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</si>
  <si>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</si>
  <si>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</si>
  <si>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</si>
  <si>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</si>
  <si>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</si>
  <si>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</si>
  <si>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</si>
  <si>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</si>
  <si>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</si>
  <si>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</si>
  <si>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</si>
  <si>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</si>
  <si>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</si>
  <si>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</si>
  <si>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</si>
  <si>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</si>
  <si>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</si>
  <si>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</si>
  <si>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</si>
  <si>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</si>
  <si>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</si>
  <si>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</si>
  <si>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</si>
  <si>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</si>
  <si>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</si>
  <si>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</si>
  <si>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</si>
  <si>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</si>
  <si>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</si>
  <si>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</si>
  <si>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</si>
  <si>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</si>
  <si>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</si>
  <si>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</si>
  <si>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</si>
  <si>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</si>
  <si>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</si>
  <si>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</si>
  <si>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</si>
  <si>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</si>
  <si>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</si>
  <si>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</si>
  <si>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</si>
  <si>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</si>
  <si>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</si>
  <si>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</si>
  <si>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</si>
  <si>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</si>
  <si>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</si>
  <si>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</si>
  <si>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</si>
  <si>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</si>
  <si>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</si>
  <si>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</si>
  <si>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</si>
  <si>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</si>
  <si>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</si>
  <si>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</si>
  <si>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</si>
  <si>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</si>
  <si>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</si>
  <si>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</si>
  <si>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</si>
  <si>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</si>
  <si>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</si>
  <si>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</si>
  <si>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</si>
  <si>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</si>
  <si>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</si>
  <si>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</si>
  <si>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</si>
  <si>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</si>
  <si>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</si>
  <si>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</si>
  <si>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</si>
  <si>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</si>
  <si>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</si>
  <si>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</si>
  <si>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</si>
  <si>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</si>
  <si>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</si>
  <si>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</si>
  <si>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</si>
  <si>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</si>
  <si>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</si>
  <si>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</si>
  <si>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</si>
  <si>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</si>
  <si>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</si>
  <si>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</si>
  <si>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</si>
  <si>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</si>
  <si>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</si>
  <si>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</si>
  <si>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</si>
  <si>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</si>
  <si>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</si>
  <si>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</si>
  <si>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</si>
  <si>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</si>
  <si>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</si>
  <si>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</si>
  <si>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</si>
  <si>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</si>
  <si>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</si>
  <si>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</si>
  <si>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</si>
  <si>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</si>
  <si>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</si>
  <si>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</si>
  <si>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</si>
  <si>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</si>
  <si>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</si>
  <si>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</si>
  <si>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</si>
  <si>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</si>
  <si>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</si>
  <si>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</si>
  <si>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</si>
  <si>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</si>
  <si>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</si>
  <si>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</si>
  <si>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</si>
  <si>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</si>
  <si>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</si>
  <si>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</si>
  <si>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</si>
  <si>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</si>
  <si>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</si>
  <si>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</si>
  <si>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</si>
  <si>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</si>
  <si>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</si>
  <si>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</si>
  <si>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</si>
  <si>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</si>
  <si>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</si>
  <si>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</si>
  <si>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</si>
  <si>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</si>
  <si>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</si>
  <si>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</si>
  <si>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</si>
  <si>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</si>
  <si>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</si>
  <si>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</si>
  <si>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</si>
  <si>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</si>
  <si>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</si>
  <si>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</si>
  <si>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</si>
  <si>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</si>
  <si>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</si>
  <si>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</si>
  <si>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</si>
  <si>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</si>
  <si>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</si>
  <si>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</si>
  <si>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</si>
  <si>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</si>
  <si>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</si>
  <si>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</si>
  <si>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</si>
  <si>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</si>
  <si>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</si>
  <si>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</si>
  <si>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</si>
  <si>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</si>
  <si>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</si>
  <si>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</si>
  <si>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</si>
  <si>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</si>
  <si>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</si>
  <si>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</si>
  <si>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</si>
  <si>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</si>
  <si>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</si>
  <si>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</si>
  <si>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</si>
  <si>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</si>
  <si>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</si>
  <si>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</si>
  <si>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</si>
  <si>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</si>
  <si>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</si>
  <si>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</si>
  <si>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</si>
  <si>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</si>
  <si>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</si>
  <si>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</si>
  <si>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</si>
  <si>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</si>
  <si>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</si>
  <si>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</si>
  <si>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</si>
  <si>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</si>
  <si>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</si>
  <si>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</si>
  <si>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</si>
  <si>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</si>
  <si>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</si>
  <si>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</si>
  <si>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</si>
  <si>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</si>
  <si>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</si>
  <si>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</si>
  <si>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</si>
  <si>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</si>
  <si>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</si>
  <si>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</si>
  <si>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</si>
  <si>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</si>
  <si>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</si>
  <si>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</si>
  <si>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</si>
  <si>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</si>
  <si>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</si>
  <si>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</si>
  <si>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</si>
  <si>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</si>
  <si>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</si>
  <si>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</si>
  <si>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</si>
  <si>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</si>
  <si>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</si>
  <si>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</si>
  <si>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</si>
  <si>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</si>
  <si>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</si>
  <si>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</si>
  <si>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</si>
  <si>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</si>
  <si>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</si>
  <si>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</si>
  <si>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</si>
  <si>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</si>
  <si>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</si>
  <si>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</si>
  <si>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</si>
  <si>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</si>
  <si>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</si>
  <si>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</si>
  <si>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</si>
  <si>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</si>
  <si>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</si>
  <si>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</si>
  <si>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</si>
  <si>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</si>
  <si>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</si>
  <si>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</si>
  <si>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</si>
  <si>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</si>
  <si>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</si>
  <si>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</si>
  <si>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</si>
  <si>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</si>
  <si>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</si>
  <si>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</si>
  <si>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</si>
  <si>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</si>
  <si>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</si>
  <si>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</si>
  <si>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</si>
  <si>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</si>
  <si>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</si>
  <si>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</si>
  <si>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</si>
  <si>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</si>
  <si>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</si>
  <si>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</si>
  <si>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</si>
  <si>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</si>
  <si>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</si>
  <si>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</si>
  <si>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</si>
  <si>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</si>
  <si>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</si>
  <si>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</si>
  <si>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</si>
  <si>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</si>
  <si>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</si>
  <si>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</si>
  <si>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</si>
  <si>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</si>
  <si>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</si>
  <si>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</si>
  <si>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</si>
  <si>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</si>
  <si>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</si>
  <si>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</si>
  <si>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</si>
  <si>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</si>
  <si>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</si>
  <si>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</si>
  <si>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</si>
  <si>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</si>
  <si>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</si>
  <si>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</si>
  <si>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</si>
  <si>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</si>
  <si>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</si>
  <si>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</si>
  <si>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</si>
  <si>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</si>
  <si>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</si>
  <si>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</si>
  <si>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</si>
  <si>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</si>
  <si>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</si>
  <si>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</si>
  <si>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</si>
  <si>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</si>
  <si>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</si>
  <si>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</si>
  <si>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</si>
  <si>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</si>
  <si>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</si>
  <si>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</si>
  <si>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</si>
  <si>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</si>
  <si>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</si>
  <si>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</si>
  <si>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</si>
  <si>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</si>
  <si>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</si>
  <si>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</si>
  <si>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</si>
  <si>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</si>
  <si>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</si>
  <si>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</si>
  <si>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</si>
  <si>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</si>
  <si>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</si>
  <si>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</si>
  <si>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</si>
  <si>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</si>
  <si>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</si>
  <si>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</si>
  <si>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</si>
  <si>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</si>
  <si>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</si>
  <si>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</si>
  <si>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</si>
  <si>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</si>
  <si>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</si>
  <si>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</si>
  <si>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</si>
  <si>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</si>
  <si>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</si>
  <si>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</si>
  <si>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</si>
  <si>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</si>
  <si>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</si>
  <si>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</si>
  <si>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</si>
  <si>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</si>
  <si>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</si>
  <si>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</si>
  <si>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</si>
  <si>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</si>
  <si>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</si>
  <si>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</si>
  <si>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</si>
  <si>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</si>
  <si>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</si>
  <si>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</si>
  <si>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</si>
  <si>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</si>
  <si>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</si>
  <si>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</si>
  <si>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</si>
  <si>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</si>
  <si>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</si>
  <si>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</si>
  <si>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</si>
  <si>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</si>
  <si>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</si>
  <si>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</si>
  <si>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</si>
  <si>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</si>
  <si>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</si>
  <si>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</si>
  <si>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</si>
  <si>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</si>
  <si>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</si>
  <si>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</si>
  <si>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</si>
  <si>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</si>
  <si>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</si>
  <si>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</si>
  <si>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</si>
  <si>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</si>
  <si>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</si>
  <si>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</si>
  <si>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</si>
  <si>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</si>
  <si>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</si>
  <si>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</si>
  <si>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</si>
  <si>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</si>
  <si>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</si>
  <si>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</si>
  <si>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</si>
  <si>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</si>
  <si>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</si>
  <si>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</si>
  <si>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</si>
  <si>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</si>
  <si>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</si>
  <si>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</si>
  <si>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</si>
  <si>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</si>
  <si>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</si>
  <si>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</si>
  <si>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</si>
  <si>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</si>
  <si>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</si>
  <si>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</si>
  <si>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</si>
  <si>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</si>
  <si>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</si>
  <si>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</si>
  <si>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</si>
  <si>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</si>
  <si>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</si>
  <si>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</si>
  <si>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</si>
  <si>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</si>
  <si>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</si>
  <si>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</si>
  <si>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</si>
  <si>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</si>
  <si>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</si>
  <si>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</si>
  <si>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</si>
  <si>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</si>
  <si>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</si>
  <si>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</si>
  <si>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</si>
  <si>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</si>
  <si>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</si>
  <si>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</si>
  <si>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</si>
  <si>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</si>
  <si>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</si>
  <si>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</si>
  <si>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</si>
  <si>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</si>
  <si>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</si>
  <si>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</si>
  <si>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</si>
  <si>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</si>
  <si>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</si>
  <si>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</si>
  <si>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</si>
  <si>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</si>
  <si>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</si>
  <si>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</si>
  <si>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</si>
  <si>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</si>
  <si>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</si>
  <si>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</si>
  <si>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</si>
  <si>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</si>
  <si>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</si>
  <si>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</si>
  <si>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</si>
  <si>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</si>
  <si>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</si>
  <si>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</si>
  <si>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</si>
  <si>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</si>
  <si>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</si>
  <si>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</si>
  <si>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</si>
  <si>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</si>
  <si>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</si>
  <si>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</si>
  <si>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</si>
  <si>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</si>
  <si>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</si>
  <si>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</si>
  <si>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</si>
  <si>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</si>
  <si>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</si>
  <si>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</si>
  <si>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</si>
  <si>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</si>
  <si>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</si>
  <si>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>งบทดลองไม่สัมพันธ์ จำนวน 1 แห่ง</t>
  </si>
  <si>
    <t xml:space="preserve">   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</si>
  <si>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</si>
  <si>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</si>
  <si>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</si>
  <si>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</si>
  <si>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</si>
  <si>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</si>
  <si>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</si>
  <si>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</si>
  <si>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</si>
  <si>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2104000000.000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</si>
  <si>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</si>
  <si>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</si>
  <si>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</si>
  <si>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</si>
  <si>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</si>
  <si>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</si>
  <si>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</si>
  <si>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</si>
  <si>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</si>
  <si>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</si>
  <si>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</si>
  <si>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</si>
  <si>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</si>
  <si>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</si>
  <si>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</si>
  <si>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</si>
  <si>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</si>
  <si>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</si>
  <si>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5203000000.000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</si>
  <si>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</si>
  <si>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</si>
  <si>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</si>
  <si>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</si>
  <si>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</si>
  <si>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</si>
  <si>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</si>
  <si>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</si>
  <si>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</si>
  <si>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</si>
  <si>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2.1.4 รายได้แผ่นดินรอนำส่งคลัง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</si>
  <si>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</si>
  <si>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</si>
  <si>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</si>
  <si>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</si>
  <si>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</si>
  <si>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</si>
  <si>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</si>
  <si>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</si>
  <si>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</si>
  <si>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</si>
  <si>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</si>
  <si>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</si>
  <si>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</si>
  <si>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</si>
  <si>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</si>
  <si>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</si>
  <si>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</si>
  <si>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</si>
  <si>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5.2.1 ค่าจำหน่ายจากการขายทรัพย์สิน</t>
  </si>
  <si>
    <t>5.2.4 ค่าใช้จ่ายระหว่างหน่วยงานกรณีอื่น</t>
  </si>
  <si>
    <t>00431 บึงกาฬ,สสอ_</t>
  </si>
  <si>
    <t>00432 พรเจริญ,สสอ_</t>
  </si>
  <si>
    <t>00437 เซกา,สสอ_</t>
  </si>
  <si>
    <t>00438 ปากคาด,สสอ_</t>
  </si>
  <si>
    <t>00440 ศรีวิไล,สสอ_</t>
  </si>
  <si>
    <t>00441 บุ่งคล้า,สสอ_</t>
  </si>
  <si>
    <t>2103000000.000</t>
  </si>
  <si>
    <t>2116000000.000</t>
  </si>
  <si>
    <t>4206000000.000</t>
  </si>
  <si>
    <t>4207000000.000</t>
  </si>
  <si>
    <t>5101040000.000</t>
  </si>
  <si>
    <t>2.1.3 รายได้รับล่วงหน้า</t>
  </si>
  <si>
    <t>2.1.7 หนี้สินหมุนเวียนอื่น</t>
  </si>
  <si>
    <t>4.1.5 รายได้อื่นของแผ่นดิน</t>
  </si>
  <si>
    <t>4.1.6 บัญชีปรับมูลค่ารายได้ที่ไม่ใช่ภาษี</t>
  </si>
  <si>
    <t>5.1.2 บัญชีค่าบำเหน็จบำนาญ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</si>
  <si>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</si>
  <si>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</si>
  <si>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</si>
  <si>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</si>
  <si>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</si>
  <si>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</si>
  <si>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</si>
  <si>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</si>
  <si>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</si>
  <si>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</si>
  <si>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</si>
  <si>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</si>
  <si>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</si>
  <si>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</si>
  <si>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</si>
  <si>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</si>
  <si>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</si>
  <si>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</si>
  <si>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</si>
  <si>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</si>
  <si>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</si>
  <si>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</si>
  <si>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</si>
  <si>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</si>
  <si>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</si>
  <si>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</si>
  <si>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</si>
  <si>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</si>
  <si>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</si>
  <si>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</si>
  <si>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</si>
  <si>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</si>
  <si>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</si>
  <si>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</si>
  <si>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</si>
  <si>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</si>
  <si>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</si>
  <si>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</si>
  <si>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</si>
  <si>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</si>
  <si>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</si>
  <si>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</si>
  <si>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</si>
  <si>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</si>
  <si>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</si>
  <si>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</si>
  <si>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</si>
  <si>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</si>
  <si>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</si>
  <si>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</si>
  <si>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</si>
  <si>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</si>
  <si>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</si>
  <si>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</si>
  <si>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</si>
  <si>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</si>
  <si>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</si>
  <si>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</si>
  <si>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</si>
  <si>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</si>
  <si>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</si>
  <si>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</si>
  <si>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</si>
  <si>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</si>
  <si>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</si>
  <si>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</si>
  <si>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</si>
  <si>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</si>
  <si>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</si>
  <si>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</si>
  <si>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</si>
  <si>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</si>
  <si>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</si>
  <si>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</si>
  <si>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</si>
  <si>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</si>
  <si>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</si>
  <si>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</si>
  <si>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</si>
  <si>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</si>
  <si>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</si>
  <si>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</si>
  <si>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</si>
  <si>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1204000000.000</t>
  </si>
  <si>
    <t>1211000000.000</t>
  </si>
  <si>
    <t>4306000000.000</t>
  </si>
  <si>
    <t>4308000000.000</t>
  </si>
  <si>
    <t>5108000000.000</t>
  </si>
  <si>
    <t>1.2.3 ที่ดิน</t>
  </si>
  <si>
    <t>1.2.7 งานระหว่างก่อสร้าง</t>
  </si>
  <si>
    <t>4.2.4 รายรับจากการขายสินทรัพย์ของหน่วยงาน</t>
  </si>
  <si>
    <t>4.2.6 รายได้ระหว่างหน่วยงานกรณีอื่น</t>
  </si>
  <si>
    <t>5.1.8 หนี้สูญและหนี้สงสัยจะสูญ</t>
  </si>
  <si>
    <t>00410 สำนักงานสาธารณสุขอำเภอเพ็ญ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</si>
  <si>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</si>
  <si>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</si>
  <si>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</si>
  <si>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</si>
  <si>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</si>
  <si>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</si>
  <si>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</si>
  <si>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</si>
  <si>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</si>
  <si>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</si>
  <si>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</si>
  <si>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</si>
  <si>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</si>
  <si>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</si>
  <si>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</si>
  <si>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</si>
  <si>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</si>
  <si>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</si>
  <si>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</si>
  <si>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</si>
  <si>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</si>
  <si>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</si>
  <si>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</si>
  <si>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</si>
  <si>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</si>
  <si>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</si>
  <si>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</si>
  <si>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</si>
  <si>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</si>
  <si>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</si>
  <si>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</si>
  <si>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</si>
  <si>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</si>
  <si>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</si>
  <si>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</si>
  <si>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</si>
  <si>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</si>
  <si>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</si>
  <si>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</si>
  <si>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</si>
  <si>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</si>
  <si>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</si>
  <si>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</si>
  <si>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</si>
  <si>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</si>
  <si>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</si>
  <si>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</si>
  <si>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</si>
  <si>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</si>
  <si>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</si>
  <si>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</si>
  <si>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</si>
  <si>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</si>
  <si>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</si>
  <si>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</si>
  <si>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</si>
  <si>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</si>
  <si>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</si>
  <si>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</si>
  <si>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</si>
  <si>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</si>
  <si>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</si>
  <si>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</si>
  <si>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</si>
  <si>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</si>
  <si>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</si>
  <si>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</si>
  <si>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</si>
  <si>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</si>
  <si>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</si>
  <si>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</si>
  <si>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</si>
  <si>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</si>
  <si>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</si>
  <si>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</si>
  <si>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</si>
  <si>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</si>
  <si>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</si>
  <si>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</si>
  <si>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</si>
  <si>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</si>
  <si>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</si>
  <si>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</si>
  <si>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</si>
  <si>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</si>
  <si>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</si>
  <si>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</si>
  <si>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</si>
  <si>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</si>
  <si>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</si>
  <si>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</si>
  <si>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</si>
  <si>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</si>
  <si>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</si>
  <si>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</si>
  <si>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</si>
  <si>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</si>
  <si>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</si>
  <si>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</si>
  <si>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</si>
  <si>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</si>
  <si>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</si>
  <si>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</si>
  <si>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</si>
  <si>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</si>
  <si>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</si>
  <si>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</si>
  <si>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</si>
  <si>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</si>
  <si>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</si>
  <si>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</si>
  <si>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</si>
  <si>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</si>
  <si>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</si>
  <si>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</si>
  <si>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</si>
  <si>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</si>
  <si>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</si>
  <si>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</si>
  <si>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</si>
  <si>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</si>
  <si>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</si>
  <si>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</si>
  <si>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</si>
  <si>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</si>
  <si>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</si>
  <si>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</si>
  <si>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</si>
  <si>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</si>
  <si>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</si>
  <si>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</si>
  <si>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</si>
  <si>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</si>
  <si>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</si>
  <si>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</si>
  <si>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</si>
  <si>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</si>
  <si>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</si>
  <si>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</si>
  <si>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</si>
  <si>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</si>
  <si>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</si>
  <si>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</si>
  <si>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</si>
  <si>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</si>
  <si>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</si>
  <si>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</si>
  <si>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</si>
  <si>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</si>
  <si>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</si>
  <si>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</si>
  <si>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</si>
  <si>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</si>
  <si>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</si>
  <si>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</si>
  <si>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</si>
  <si>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</si>
  <si>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</si>
  <si>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</si>
  <si>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</si>
  <si>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</si>
  <si>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</si>
  <si>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</si>
  <si>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</si>
  <si>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</si>
  <si>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</si>
  <si>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</si>
  <si>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</si>
  <si>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</si>
  <si>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</si>
  <si>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</si>
  <si>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</si>
  <si>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</si>
  <si>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</si>
  <si>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</si>
  <si>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</si>
  <si>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</si>
  <si>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</si>
  <si>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</si>
  <si>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</si>
  <si>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</si>
  <si>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</si>
  <si>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</si>
  <si>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</si>
  <si>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</si>
  <si>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</si>
  <si>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</si>
  <si>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</si>
  <si>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</si>
  <si>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</si>
  <si>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</si>
  <si>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</si>
  <si>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</si>
  <si>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</si>
  <si>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</si>
  <si>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</si>
  <si>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</si>
  <si>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</si>
  <si>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</si>
  <si>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</si>
  <si>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</si>
  <si>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</si>
  <si>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</si>
  <si>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</si>
  <si>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</si>
  <si>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</si>
  <si>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</si>
  <si>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</si>
  <si>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</si>
  <si>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</si>
  <si>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</si>
  <si>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</si>
  <si>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</si>
  <si>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</si>
  <si>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</si>
  <si>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</si>
  <si>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</si>
  <si>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</si>
  <si>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</si>
  <si>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</si>
  <si>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</si>
  <si>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</si>
  <si>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</si>
  <si>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</si>
  <si>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</si>
  <si>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</si>
  <si>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</si>
  <si>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</si>
  <si>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</si>
  <si>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</si>
  <si>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</si>
  <si>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</si>
  <si>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</si>
  <si>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</si>
  <si>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</si>
  <si>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</si>
  <si>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</si>
  <si>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</si>
  <si>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</si>
  <si>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</si>
  <si>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</si>
  <si>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</si>
  <si>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</si>
  <si>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</si>
  <si>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</si>
  <si>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</si>
  <si>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</si>
  <si>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</si>
  <si>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</si>
  <si>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</si>
  <si>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</si>
  <si>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</si>
  <si>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</si>
  <si>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</si>
  <si>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</si>
  <si>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</si>
  <si>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</si>
  <si>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</si>
  <si>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</si>
  <si>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</si>
  <si>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</si>
  <si>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</si>
  <si>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</si>
  <si>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</si>
  <si>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</si>
  <si>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</si>
  <si>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</si>
  <si>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</si>
  <si>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</si>
  <si>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</si>
  <si>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</si>
  <si>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</si>
  <si>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</si>
  <si>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</si>
  <si>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</si>
  <si>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</si>
  <si>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</si>
  <si>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</si>
  <si>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</si>
  <si>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</si>
  <si>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</si>
  <si>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</si>
  <si>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</si>
  <si>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</si>
  <si>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</si>
  <si>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</si>
  <si>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</si>
  <si>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</si>
  <si>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</si>
  <si>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</si>
  <si>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</si>
  <si>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</si>
  <si>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</si>
  <si>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</si>
  <si>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</si>
  <si>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</si>
  <si>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</si>
  <si>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</si>
  <si>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</si>
  <si>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</si>
  <si>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</si>
  <si>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</si>
  <si>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</si>
  <si>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</si>
  <si>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</si>
  <si>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</si>
  <si>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</si>
  <si>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</si>
  <si>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</si>
  <si>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</si>
  <si>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</si>
  <si>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</si>
  <si>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</si>
  <si>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</si>
  <si>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</si>
  <si>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</si>
  <si>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</si>
  <si>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</si>
  <si>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</si>
  <si>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</si>
  <si>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</si>
  <si>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</si>
  <si>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</si>
  <si>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</si>
  <si>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</si>
  <si>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</si>
  <si>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</si>
  <si>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</si>
  <si>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</si>
  <si>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</si>
  <si>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</si>
  <si>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</si>
  <si>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</si>
  <si>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</si>
  <si>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</si>
  <si>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</si>
  <si>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</si>
  <si>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</si>
  <si>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</si>
  <si>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</si>
  <si>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</si>
  <si>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</si>
  <si>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</si>
  <si>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</si>
  <si>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</si>
  <si>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</si>
  <si>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</si>
  <si>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</si>
  <si>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</si>
  <si>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</si>
  <si>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</si>
  <si>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</si>
  <si>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</si>
  <si>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</si>
  <si>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</si>
  <si>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</si>
  <si>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</si>
  <si>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</si>
  <si>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</si>
  <si>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</si>
  <si>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</si>
  <si>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</si>
  <si>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</si>
  <si>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</si>
  <si>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</si>
  <si>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</si>
  <si>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</si>
  <si>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</si>
  <si>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</si>
  <si>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</si>
  <si>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</si>
  <si>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</si>
  <si>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</si>
  <si>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</si>
  <si>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</si>
  <si>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</si>
  <si>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</si>
  <si>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</si>
  <si>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</si>
  <si>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</si>
  <si>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</si>
  <si>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</si>
  <si>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</si>
  <si>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</si>
  <si>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</si>
  <si>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</si>
  <si>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</si>
  <si>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</si>
  <si>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</si>
  <si>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</si>
  <si>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</si>
  <si>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</si>
  <si>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</si>
  <si>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</si>
  <si>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</si>
  <si>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</si>
  <si>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</si>
  <si>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</si>
  <si>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</si>
  <si>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</si>
  <si>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</si>
  <si>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</si>
  <si>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</si>
  <si>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</si>
  <si>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</si>
  <si>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</si>
  <si>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</si>
  <si>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</si>
  <si>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</si>
  <si>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</si>
  <si>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</si>
  <si>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</si>
  <si>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</si>
  <si>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</si>
  <si>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</si>
  <si>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</si>
  <si>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</si>
  <si>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</si>
  <si>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</si>
  <si>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</si>
  <si>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</si>
  <si>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</si>
  <si>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</si>
  <si>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</si>
  <si>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</si>
  <si>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00509 สำนักงานสาธารณสุขอำเภอโพนนาแก้ว</t>
  </si>
  <si>
    <t>00510 สำนักงานสาธารณสุขอำเภอภูพาน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</si>
  <si>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</si>
  <si>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</si>
  <si>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</si>
  <si>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</si>
  <si>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</si>
  <si>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</si>
  <si>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</si>
  <si>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</si>
  <si>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</si>
  <si>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</si>
  <si>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</si>
  <si>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</si>
  <si>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</si>
  <si>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</si>
  <si>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</si>
  <si>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</si>
  <si>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</si>
  <si>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</si>
  <si>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</si>
  <si>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</si>
  <si>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</si>
  <si>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</si>
  <si>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</si>
  <si>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</si>
  <si>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</si>
  <si>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</si>
  <si>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</si>
  <si>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</si>
  <si>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</si>
  <si>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</si>
  <si>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</si>
  <si>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</si>
  <si>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</si>
  <si>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</si>
  <si>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</si>
  <si>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</si>
  <si>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</si>
  <si>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</si>
  <si>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</si>
  <si>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</si>
  <si>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</si>
  <si>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</si>
  <si>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</si>
  <si>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</si>
  <si>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</si>
  <si>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</si>
  <si>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</si>
  <si>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</si>
  <si>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</si>
  <si>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</si>
  <si>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</si>
  <si>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</si>
  <si>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</si>
  <si>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</si>
  <si>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</si>
  <si>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</si>
  <si>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</si>
  <si>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</si>
  <si>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</si>
  <si>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</si>
  <si>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</si>
  <si>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</si>
  <si>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</si>
  <si>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</si>
  <si>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</si>
  <si>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</si>
  <si>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</si>
  <si>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</si>
  <si>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</si>
  <si>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</si>
  <si>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</si>
  <si>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</si>
  <si>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</si>
  <si>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</si>
  <si>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</si>
  <si>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</si>
  <si>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</si>
  <si>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</si>
  <si>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</si>
  <si>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</si>
  <si>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</si>
  <si>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</si>
  <si>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</si>
  <si>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</si>
  <si>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</si>
  <si>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</si>
  <si>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</si>
  <si>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</si>
  <si>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</si>
  <si>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</si>
  <si>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</si>
  <si>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</si>
  <si>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</si>
  <si>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</si>
  <si>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</si>
  <si>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</si>
  <si>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</si>
  <si>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</si>
  <si>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</si>
  <si>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</si>
  <si>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</si>
  <si>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</si>
  <si>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</si>
  <si>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</si>
  <si>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</si>
  <si>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</si>
  <si>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</si>
  <si>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</si>
  <si>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</si>
  <si>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</si>
  <si>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</si>
  <si>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</si>
  <si>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</si>
  <si>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</si>
  <si>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</si>
  <si>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</si>
  <si>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</si>
  <si>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</si>
  <si>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</si>
  <si>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</si>
  <si>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</si>
  <si>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</si>
  <si>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</si>
  <si>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</si>
  <si>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</si>
  <si>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</si>
  <si>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</si>
  <si>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</si>
  <si>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</si>
  <si>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</si>
  <si>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</si>
  <si>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</si>
  <si>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</si>
  <si>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</si>
  <si>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</si>
  <si>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</si>
  <si>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</si>
  <si>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</si>
  <si>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</si>
  <si>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</si>
  <si>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</si>
  <si>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</si>
  <si>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</si>
  <si>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</si>
  <si>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</si>
  <si>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</si>
  <si>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</si>
  <si>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</si>
  <si>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</si>
  <si>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</si>
  <si>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</si>
  <si>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</si>
  <si>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</si>
  <si>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</si>
  <si>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</si>
  <si>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</si>
  <si>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</si>
  <si>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</si>
  <si>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</si>
  <si>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</si>
  <si>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</si>
  <si>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</si>
  <si>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</si>
  <si>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</si>
  <si>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</si>
  <si>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</si>
  <si>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</si>
  <si>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41075 รพ_สต_ภูเพ็ก</t>
  </si>
  <si>
    <t>4202000000.000</t>
  </si>
  <si>
    <t>5209000000.000</t>
  </si>
  <si>
    <t>4.1.2 รายได้จากการขายสินค้าและบริการของแผ่นดิน</t>
  </si>
  <si>
    <t>5.2.3 บัญชีค่าใช้จ่ายระหว่างหน่วยงานจากรัฐบาล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</si>
  <si>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</si>
  <si>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</si>
  <si>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</si>
  <si>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</si>
  <si>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</si>
  <si>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</si>
  <si>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</si>
  <si>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</si>
  <si>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</si>
  <si>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</si>
  <si>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</si>
  <si>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</si>
  <si>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</si>
  <si>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</si>
  <si>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</si>
  <si>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</si>
  <si>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</si>
  <si>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</si>
  <si>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</si>
  <si>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</si>
  <si>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</si>
  <si>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</si>
  <si>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</si>
  <si>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</si>
  <si>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</si>
  <si>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</si>
  <si>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</si>
  <si>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</si>
  <si>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</si>
  <si>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</si>
  <si>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</si>
  <si>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</si>
  <si>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</si>
  <si>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</si>
  <si>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</si>
  <si>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</si>
  <si>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</si>
  <si>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</si>
  <si>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</si>
  <si>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</si>
  <si>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</si>
  <si>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</si>
  <si>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</si>
  <si>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</si>
  <si>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</si>
  <si>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</si>
  <si>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</si>
  <si>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</si>
  <si>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</si>
  <si>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</si>
  <si>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</si>
  <si>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</si>
  <si>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</si>
  <si>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</si>
  <si>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</si>
  <si>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</si>
  <si>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</si>
  <si>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</si>
  <si>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</si>
  <si>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</si>
  <si>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</si>
  <si>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</si>
  <si>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</si>
  <si>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</si>
  <si>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</si>
  <si>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</si>
  <si>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</si>
  <si>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</si>
  <si>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</si>
  <si>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</si>
  <si>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</si>
  <si>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</si>
  <si>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</si>
  <si>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</si>
  <si>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</si>
  <si>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</si>
  <si>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</si>
  <si>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</si>
  <si>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</si>
  <si>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</si>
  <si>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</si>
  <si>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</si>
  <si>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</si>
  <si>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</si>
  <si>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สถานีอนามัยดงน้อย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</si>
  <si>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</si>
  <si>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</si>
  <si>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</si>
  <si>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</si>
  <si>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</si>
  <si>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</si>
  <si>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</si>
  <si>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</si>
  <si>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</si>
  <si>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</si>
  <si>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</si>
  <si>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</si>
  <si>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</si>
  <si>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</si>
  <si>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</si>
  <si>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</si>
  <si>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</si>
  <si>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</si>
  <si>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</si>
  <si>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</si>
  <si>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</si>
  <si>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</si>
  <si>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</si>
  <si>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</si>
  <si>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</si>
  <si>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</si>
  <si>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</si>
  <si>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</si>
  <si>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</si>
  <si>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</si>
  <si>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</si>
  <si>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</si>
  <si>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</si>
  <si>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</si>
  <si>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</si>
  <si>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</si>
  <si>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</si>
  <si>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</si>
  <si>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</si>
  <si>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</si>
  <si>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</si>
  <si>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</si>
  <si>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</si>
  <si>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</si>
  <si>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</si>
  <si>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</si>
  <si>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</si>
  <si>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</si>
  <si>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</si>
  <si>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</si>
  <si>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</si>
  <si>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</si>
  <si>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</si>
  <si>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</si>
  <si>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</si>
  <si>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</si>
  <si>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</si>
  <si>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</si>
  <si>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</si>
  <si>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</si>
  <si>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</si>
  <si>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</si>
  <si>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</si>
  <si>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</si>
  <si>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</si>
  <si>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</si>
  <si>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สำหรับเดือน กันยายน 2562  ปีงบประมาณ 2562  (ข้อมูล ณ วันที่ 22  พฤศจิกายน 2562  เวลา 16.30 น.)</t>
  </si>
  <si>
    <t xml:space="preserve">                                                    สำหรับเดือน กันยายน 2562  ปีงบประมาณ 2562  (ข้อมูล ณ วันที่ 22  พฤศจิกายน 2562  เวลา 16.30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</si>
</sst>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</cellStyleXfs>
  <cellXfs count="350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190" fontId="0" fillId="13" borderId="0" xfId="1" applyNumberFormat="1" applyFont="1" applyFill="1"/>
    <xf numFmtId="190" fontId="0" fillId="13" borderId="0" xfId="0" applyNumberFormat="1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8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9" fillId="7" borderId="3" xfId="1" applyFont="1" applyFill="1" applyBorder="1" applyAlignment="1">
      <alignment horizontal="center"/>
    </xf>
    <xf numFmtId="43" fontId="1" fillId="22" borderId="0" xfId="1" applyFont="1" applyFill="1"/>
    <xf numFmtId="187" fontId="1" fillId="22" borderId="0" xfId="1" applyNumberFormat="1" applyFont="1" applyFill="1"/>
    <xf numFmtId="0" fontId="12" fillId="22" borderId="3" xfId="0" applyFont="1" applyFill="1" applyBorder="1"/>
    <xf numFmtId="43" fontId="21" fillId="0" borderId="0" xfId="1" applyFont="1" applyAlignment="1"/>
    <xf numFmtId="0" fontId="20" fillId="0" borderId="0" xfId="0" applyFont="1" applyAlignment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0" fontId="20" fillId="0" borderId="1" xfId="0" applyFont="1" applyBorder="1" applyAlignment="1">
      <alignment vertical="center"/>
    </xf>
    <xf numFmtId="0" fontId="20" fillId="0" borderId="1" xfId="0" applyFont="1" applyBorder="1" applyAlignment="1"/>
    <xf numFmtId="0" fontId="21" fillId="0" borderId="0" xfId="0" applyFont="1" applyAlignment="1">
      <alignment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188" fontId="21" fillId="0" borderId="3" xfId="1" applyNumberFormat="1" applyFont="1" applyBorder="1"/>
    <xf numFmtId="43" fontId="21" fillId="0" borderId="3" xfId="1" applyFont="1" applyBorder="1"/>
    <xf numFmtId="187" fontId="21" fillId="0" borderId="3" xfId="1" applyNumberFormat="1" applyFont="1" applyBorder="1"/>
    <xf numFmtId="43" fontId="21" fillId="2" borderId="3" xfId="1" applyFont="1" applyFill="1" applyBorder="1"/>
    <xf numFmtId="0" fontId="20" fillId="3" borderId="3" xfId="0" applyFont="1" applyFill="1" applyBorder="1" applyAlignment="1">
      <alignment horizontal="center"/>
    </xf>
    <xf numFmtId="0" fontId="20" fillId="3" borderId="3" xfId="0" applyFont="1" applyFill="1" applyBorder="1"/>
    <xf numFmtId="188" fontId="20" fillId="16" borderId="3" xfId="1" applyNumberFormat="1" applyFont="1" applyFill="1" applyBorder="1"/>
    <xf numFmtId="43" fontId="20" fillId="3" borderId="3" xfId="1" applyFont="1" applyFill="1" applyBorder="1"/>
    <xf numFmtId="187" fontId="20" fillId="0" borderId="0" xfId="1" applyNumberFormat="1" applyFont="1"/>
    <xf numFmtId="43" fontId="20" fillId="0" borderId="0" xfId="1" applyFont="1"/>
    <xf numFmtId="0" fontId="20" fillId="0" borderId="0" xfId="0" applyFont="1"/>
    <xf numFmtId="188" fontId="20" fillId="3" borderId="3" xfId="1" applyNumberFormat="1" applyFont="1" applyFill="1" applyBorder="1"/>
    <xf numFmtId="0" fontId="21" fillId="2" borderId="3" xfId="0" applyFont="1" applyFill="1" applyBorder="1" applyAlignment="1">
      <alignment horizontal="center"/>
    </xf>
    <xf numFmtId="0" fontId="21" fillId="2" borderId="3" xfId="0" applyFont="1" applyFill="1" applyBorder="1"/>
    <xf numFmtId="188" fontId="21" fillId="2" borderId="3" xfId="1" applyNumberFormat="1" applyFont="1" applyFill="1" applyBorder="1"/>
    <xf numFmtId="187" fontId="21" fillId="2" borderId="3" xfId="1" applyNumberFormat="1" applyFont="1" applyFill="1" applyBorder="1"/>
    <xf numFmtId="187" fontId="21" fillId="2" borderId="0" xfId="1" applyNumberFormat="1" applyFont="1" applyFill="1"/>
    <xf numFmtId="43" fontId="21" fillId="2" borderId="0" xfId="1" applyFont="1" applyFill="1"/>
    <xf numFmtId="0" fontId="21" fillId="2" borderId="0" xfId="0" applyFont="1" applyFill="1"/>
    <xf numFmtId="0" fontId="20" fillId="8" borderId="7" xfId="0" applyFont="1" applyFill="1" applyBorder="1" applyAlignment="1">
      <alignment horizontal="center"/>
    </xf>
    <xf numFmtId="0" fontId="20" fillId="8" borderId="7" xfId="0" applyFont="1" applyFill="1" applyBorder="1"/>
    <xf numFmtId="188" fontId="20" fillId="8" borderId="7" xfId="1" applyNumberFormat="1" applyFont="1" applyFill="1" applyBorder="1"/>
    <xf numFmtId="43" fontId="20" fillId="8" borderId="7" xfId="1" applyFont="1" applyFill="1" applyBorder="1"/>
    <xf numFmtId="187" fontId="20" fillId="8" borderId="7" xfId="1" applyNumberFormat="1" applyFont="1" applyFill="1" applyBorder="1"/>
    <xf numFmtId="0" fontId="20" fillId="14" borderId="11" xfId="0" applyFont="1" applyFill="1" applyBorder="1" applyAlignment="1">
      <alignment horizontal="center"/>
    </xf>
    <xf numFmtId="0" fontId="20" fillId="14" borderId="11" xfId="0" applyFont="1" applyFill="1" applyBorder="1"/>
    <xf numFmtId="188" fontId="20" fillId="14" borderId="11" xfId="1" applyNumberFormat="1" applyFont="1" applyFill="1" applyBorder="1"/>
    <xf numFmtId="43" fontId="20" fillId="14" borderId="11" xfId="1" applyFont="1" applyFill="1" applyBorder="1"/>
    <xf numFmtId="187" fontId="20" fillId="14" borderId="11" xfId="1" applyNumberFormat="1" applyFont="1" applyFill="1" applyBorder="1"/>
    <xf numFmtId="0" fontId="21" fillId="0" borderId="4" xfId="0" applyFont="1" applyBorder="1" applyAlignment="1">
      <alignment horizontal="center"/>
    </xf>
    <xf numFmtId="0" fontId="21" fillId="0" borderId="4" xfId="0" applyFont="1" applyBorder="1"/>
    <xf numFmtId="188" fontId="21" fillId="0" borderId="4" xfId="1" applyNumberFormat="1" applyFont="1" applyBorder="1"/>
    <xf numFmtId="43" fontId="21" fillId="0" borderId="4" xfId="1" applyFont="1" applyBorder="1"/>
    <xf numFmtId="187" fontId="21" fillId="0" borderId="4" xfId="1" applyNumberFormat="1" applyFont="1" applyBorder="1"/>
    <xf numFmtId="43" fontId="21" fillId="2" borderId="4" xfId="1" applyFont="1" applyFill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188" fontId="20" fillId="0" borderId="4" xfId="1" applyNumberFormat="1" applyFont="1" applyBorder="1"/>
    <xf numFmtId="43" fontId="20" fillId="0" borderId="4" xfId="1" applyFont="1" applyBorder="1"/>
    <xf numFmtId="187" fontId="20" fillId="0" borderId="4" xfId="1" applyNumberFormat="1" applyFont="1" applyBorder="1"/>
    <xf numFmtId="43" fontId="20" fillId="2" borderId="3" xfId="1" applyFont="1" applyFill="1" applyBorder="1"/>
    <xf numFmtId="0" fontId="20" fillId="0" borderId="3" xfId="0" applyFont="1" applyBorder="1"/>
    <xf numFmtId="187" fontId="20" fillId="3" borderId="3" xfId="1" applyNumberFormat="1" applyFont="1" applyFill="1" applyBorder="1"/>
    <xf numFmtId="1" fontId="21" fillId="0" borderId="3" xfId="0" applyNumberFormat="1" applyFont="1" applyFill="1" applyBorder="1" applyAlignment="1">
      <alignment horizontal="center"/>
    </xf>
    <xf numFmtId="2" fontId="21" fillId="0" borderId="3" xfId="0" applyNumberFormat="1" applyFont="1" applyFill="1" applyBorder="1"/>
    <xf numFmtId="188" fontId="21" fillId="0" borderId="3" xfId="1" applyNumberFormat="1" applyFont="1" applyFill="1" applyBorder="1"/>
    <xf numFmtId="0" fontId="21" fillId="0" borderId="3" xfId="0" applyNumberFormat="1" applyFont="1" applyFill="1" applyBorder="1" applyAlignment="1">
      <alignment horizontal="center"/>
    </xf>
    <xf numFmtId="2" fontId="21" fillId="0" borderId="3" xfId="1" applyNumberFormat="1" applyFont="1" applyFill="1" applyBorder="1"/>
    <xf numFmtId="2" fontId="21" fillId="0" borderId="0" xfId="1" applyNumberFormat="1" applyFont="1" applyFill="1"/>
    <xf numFmtId="2" fontId="21" fillId="0" borderId="0" xfId="0" applyNumberFormat="1" applyFont="1" applyFill="1"/>
    <xf numFmtId="0" fontId="21" fillId="0" borderId="3" xfId="0" applyFont="1" applyFill="1" applyBorder="1" applyAlignment="1">
      <alignment horizontal="center"/>
    </xf>
    <xf numFmtId="0" fontId="21" fillId="0" borderId="3" xfId="0" applyFont="1" applyFill="1" applyBorder="1"/>
    <xf numFmtId="43" fontId="21" fillId="0" borderId="3" xfId="1" applyFont="1" applyFill="1" applyBorder="1"/>
    <xf numFmtId="187" fontId="21" fillId="0" borderId="3" xfId="1" applyNumberFormat="1" applyFont="1" applyFill="1" applyBorder="1"/>
    <xf numFmtId="187" fontId="21" fillId="0" borderId="0" xfId="1" applyNumberFormat="1" applyFont="1" applyFill="1"/>
    <xf numFmtId="43" fontId="21" fillId="0" borderId="0" xfId="1" applyFont="1" applyFill="1"/>
    <xf numFmtId="0" fontId="21" fillId="0" borderId="0" xfId="0" applyFont="1" applyFill="1"/>
    <xf numFmtId="187" fontId="20" fillId="2" borderId="0" xfId="1" applyNumberFormat="1" applyFont="1" applyFill="1"/>
    <xf numFmtId="2" fontId="21" fillId="2" borderId="3" xfId="0" applyNumberFormat="1" applyFont="1" applyFill="1" applyBorder="1"/>
    <xf numFmtId="0" fontId="21" fillId="7" borderId="0" xfId="0" applyFont="1" applyFill="1"/>
    <xf numFmtId="2" fontId="21" fillId="2" borderId="3" xfId="1" applyNumberFormat="1" applyFont="1" applyFill="1" applyBorder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188" fontId="22" fillId="2" borderId="3" xfId="1" applyNumberFormat="1" applyFont="1" applyFill="1" applyBorder="1"/>
    <xf numFmtId="43" fontId="22" fillId="2" borderId="3" xfId="1" applyFont="1" applyFill="1" applyBorder="1"/>
    <xf numFmtId="187" fontId="22" fillId="2" borderId="3" xfId="1" applyNumberFormat="1" applyFont="1" applyFill="1" applyBorder="1"/>
    <xf numFmtId="187" fontId="22" fillId="2" borderId="0" xfId="1" applyNumberFormat="1" applyFont="1" applyFill="1"/>
    <xf numFmtId="43" fontId="22" fillId="2" borderId="0" xfId="1" applyFont="1" applyFill="1"/>
    <xf numFmtId="0" fontId="22" fillId="2" borderId="0" xfId="0" applyFont="1" applyFill="1"/>
    <xf numFmtId="188" fontId="21" fillId="0" borderId="0" xfId="1" applyNumberFormat="1" applyFont="1"/>
    <xf numFmtId="0" fontId="20" fillId="0" borderId="3" xfId="0" applyFont="1" applyBorder="1" applyAlignment="1">
      <alignment horizontal="center"/>
    </xf>
    <xf numFmtId="0" fontId="22" fillId="0" borderId="3" xfId="0" applyNumberFormat="1" applyFont="1" applyFill="1" applyBorder="1" applyAlignment="1">
      <alignment horizontal="center"/>
    </xf>
    <xf numFmtId="2" fontId="22" fillId="0" borderId="3" xfId="0" applyNumberFormat="1" applyFont="1" applyFill="1" applyBorder="1"/>
    <xf numFmtId="188" fontId="22" fillId="0" borderId="3" xfId="1" applyNumberFormat="1" applyFont="1" applyFill="1" applyBorder="1"/>
    <xf numFmtId="2" fontId="22" fillId="0" borderId="0" xfId="1" applyNumberFormat="1" applyFont="1" applyFill="1"/>
    <xf numFmtId="2" fontId="22" fillId="0" borderId="0" xfId="0" applyNumberFormat="1" applyFont="1" applyFill="1"/>
    <xf numFmtId="0" fontId="21" fillId="14" borderId="11" xfId="0" applyFont="1" applyFill="1" applyBorder="1"/>
    <xf numFmtId="0" fontId="20" fillId="8" borderId="2" xfId="0" applyFont="1" applyFill="1" applyBorder="1" applyAlignment="1">
      <alignment horizontal="center"/>
    </xf>
    <xf numFmtId="0" fontId="20" fillId="8" borderId="2" xfId="0" applyFont="1" applyFill="1" applyBorder="1"/>
    <xf numFmtId="188" fontId="20" fillId="8" borderId="2" xfId="1" applyNumberFormat="1" applyFont="1" applyFill="1" applyBorder="1"/>
    <xf numFmtId="43" fontId="20" fillId="8" borderId="2" xfId="1" applyFont="1" applyFill="1" applyBorder="1"/>
    <xf numFmtId="187" fontId="20" fillId="8" borderId="2" xfId="1" applyNumberFormat="1" applyFont="1" applyFill="1" applyBorder="1"/>
    <xf numFmtId="0" fontId="20" fillId="14" borderId="7" xfId="0" applyFont="1" applyFill="1" applyBorder="1" applyAlignment="1">
      <alignment horizontal="center"/>
    </xf>
    <xf numFmtId="0" fontId="20" fillId="14" borderId="7" xfId="0" applyFont="1" applyFill="1" applyBorder="1"/>
    <xf numFmtId="188" fontId="20" fillId="14" borderId="7" xfId="1" applyNumberFormat="1" applyFont="1" applyFill="1" applyBorder="1"/>
    <xf numFmtId="43" fontId="20" fillId="14" borderId="7" xfId="1" applyFont="1" applyFill="1" applyBorder="1"/>
    <xf numFmtId="187" fontId="20" fillId="14" borderId="7" xfId="1" applyNumberFormat="1" applyFont="1" applyFill="1" applyBorder="1"/>
    <xf numFmtId="0" fontId="21" fillId="14" borderId="7" xfId="0" applyFont="1" applyFill="1" applyBorder="1"/>
    <xf numFmtId="188" fontId="20" fillId="0" borderId="3" xfId="1" applyNumberFormat="1" applyFont="1" applyBorder="1"/>
    <xf numFmtId="43" fontId="20" fillId="0" borderId="3" xfId="1" applyFont="1" applyBorder="1"/>
    <xf numFmtId="187" fontId="20" fillId="0" borderId="3" xfId="1" applyNumberFormat="1" applyFont="1" applyBorder="1"/>
    <xf numFmtId="0" fontId="22" fillId="0" borderId="3" xfId="0" applyFont="1" applyBorder="1" applyAlignment="1">
      <alignment horizontal="center"/>
    </xf>
    <xf numFmtId="0" fontId="22" fillId="0" borderId="3" xfId="0" applyFont="1" applyBorder="1"/>
    <xf numFmtId="188" fontId="22" fillId="0" borderId="3" xfId="1" applyNumberFormat="1" applyFont="1" applyBorder="1"/>
    <xf numFmtId="187" fontId="22" fillId="0" borderId="0" xfId="1" applyNumberFormat="1" applyFont="1"/>
    <xf numFmtId="43" fontId="22" fillId="0" borderId="0" xfId="1" applyFont="1"/>
    <xf numFmtId="0" fontId="22" fillId="0" borderId="0" xfId="0" applyFont="1"/>
    <xf numFmtId="0" fontId="20" fillId="3" borderId="0" xfId="0" applyFont="1" applyFill="1"/>
    <xf numFmtId="0" fontId="21" fillId="14" borderId="3" xfId="0" applyFont="1" applyFill="1" applyBorder="1" applyAlignment="1">
      <alignment horizontal="center"/>
    </xf>
    <xf numFmtId="0" fontId="21" fillId="14" borderId="3" xfId="0" applyFont="1" applyFill="1" applyBorder="1"/>
    <xf numFmtId="188" fontId="21" fillId="14" borderId="3" xfId="1" applyNumberFormat="1" applyFont="1" applyFill="1" applyBorder="1"/>
    <xf numFmtId="43" fontId="20" fillId="14" borderId="3" xfId="1" applyFont="1" applyFill="1" applyBorder="1"/>
    <xf numFmtId="187" fontId="20" fillId="14" borderId="3" xfId="1" applyNumberFormat="1" applyFont="1" applyFill="1" applyBorder="1"/>
    <xf numFmtId="0" fontId="20" fillId="14" borderId="3" xfId="0" applyFont="1" applyFill="1" applyBorder="1"/>
    <xf numFmtId="188" fontId="20" fillId="14" borderId="3" xfId="1" applyNumberFormat="1" applyFont="1" applyFill="1" applyBorder="1"/>
    <xf numFmtId="0" fontId="20" fillId="14" borderId="3" xfId="0" applyFont="1" applyFill="1" applyBorder="1" applyAlignment="1">
      <alignment horizontal="center"/>
    </xf>
    <xf numFmtId="38" fontId="20" fillId="14" borderId="3" xfId="1" applyNumberFormat="1" applyFont="1" applyFill="1" applyBorder="1"/>
    <xf numFmtId="0" fontId="21" fillId="0" borderId="0" xfId="0" applyFont="1" applyAlignment="1">
      <alignment horizontal="center"/>
    </xf>
    <xf numFmtId="43" fontId="21" fillId="0" borderId="0" xfId="1" applyNumberFormat="1" applyFont="1"/>
    <xf numFmtId="0" fontId="20" fillId="2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/>
    </xf>
    <xf numFmtId="43" fontId="20" fillId="4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2" fontId="20" fillId="6" borderId="3" xfId="0" applyNumberFormat="1" applyFont="1" applyFill="1" applyBorder="1" applyAlignment="1">
      <alignment horizontal="right"/>
    </xf>
    <xf numFmtId="0" fontId="20" fillId="0" borderId="3" xfId="0" applyFont="1" applyBorder="1" applyAlignment="1">
      <alignment wrapText="1"/>
    </xf>
    <xf numFmtId="2" fontId="20" fillId="6" borderId="3" xfId="1" applyNumberFormat="1" applyFont="1" applyFill="1" applyBorder="1" applyAlignment="1">
      <alignment horizontal="right"/>
    </xf>
    <xf numFmtId="0" fontId="20" fillId="2" borderId="7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43" fontId="20" fillId="4" borderId="7" xfId="1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2" fontId="20" fillId="6" borderId="7" xfId="1" applyNumberFormat="1" applyFont="1" applyFill="1" applyBorder="1" applyAlignment="1">
      <alignment horizontal="right"/>
    </xf>
    <xf numFmtId="0" fontId="20" fillId="0" borderId="7" xfId="0" applyFont="1" applyBorder="1"/>
    <xf numFmtId="0" fontId="20" fillId="0" borderId="2" xfId="0" applyFont="1" applyBorder="1" applyAlignment="1">
      <alignment vertical="center"/>
    </xf>
    <xf numFmtId="43" fontId="0" fillId="0" borderId="0" xfId="1" applyFont="1" applyFill="1"/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11" fillId="21" borderId="0" xfId="1" applyFont="1" applyFill="1"/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43" fontId="10" fillId="21" borderId="0" xfId="1" applyFont="1" applyFill="1"/>
    <xf numFmtId="43" fontId="10" fillId="15" borderId="0" xfId="1" applyFont="1" applyFill="1"/>
    <xf numFmtId="43" fontId="10" fillId="19" borderId="0" xfId="1" applyFont="1" applyFill="1"/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43" fontId="20" fillId="4" borderId="3" xfId="1" applyFont="1" applyFill="1" applyBorder="1" applyAlignment="1">
      <alignment horizontal="center" vertical="center"/>
    </xf>
    <xf numFmtId="2" fontId="20" fillId="6" borderId="3" xfId="0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43" fontId="0" fillId="2" borderId="0" xfId="0" applyNumberFormat="1" applyFill="1"/>
    <xf numFmtId="43" fontId="0" fillId="2" borderId="0" xfId="1" applyFont="1" applyFill="1" applyAlignment="1">
      <alignment horizontal="left"/>
    </xf>
    <xf numFmtId="43" fontId="1" fillId="2" borderId="0" xfId="0" applyNumberFormat="1" applyFont="1" applyFill="1"/>
    <xf numFmtId="43" fontId="1" fillId="21" borderId="0" xfId="1" applyFont="1" applyFill="1"/>
    <xf numFmtId="43" fontId="1" fillId="23" borderId="0" xfId="1" applyFont="1" applyFill="1"/>
    <xf numFmtId="43" fontId="1" fillId="19" borderId="0" xfId="1" applyFont="1" applyFill="1"/>
    <xf numFmtId="43" fontId="21" fillId="2" borderId="3" xfId="1" applyNumberFormat="1" applyFont="1" applyFill="1" applyBorder="1"/>
    <xf numFmtId="43" fontId="21" fillId="0" borderId="3" xfId="1" applyNumberFormat="1" applyFont="1" applyBorder="1"/>
    <xf numFmtId="0" fontId="1" fillId="2" borderId="0" xfId="0" applyFont="1" applyFill="1"/>
    <xf numFmtId="43" fontId="14" fillId="2" borderId="17" xfId="0" applyNumberFormat="1" applyFont="1" applyFill="1" applyBorder="1" applyAlignment="1">
      <alignment horizontal="left" vertical="center"/>
    </xf>
    <xf numFmtId="43" fontId="0" fillId="19" borderId="0" xfId="0" applyNumberFormat="1" applyFill="1"/>
    <xf numFmtId="43" fontId="1" fillId="19" borderId="0" xfId="0" applyNumberFormat="1" applyFont="1" applyFill="1"/>
    <xf numFmtId="43" fontId="1" fillId="15" borderId="0" xfId="0" applyNumberFormat="1" applyFont="1" applyFill="1"/>
    <xf numFmtId="43" fontId="1" fillId="21" borderId="0" xfId="0" applyNumberFormat="1" applyFont="1" applyFill="1"/>
    <xf numFmtId="43" fontId="0" fillId="23" borderId="0" xfId="0" applyNumberFormat="1" applyFill="1"/>
    <xf numFmtId="43" fontId="1" fillId="23" borderId="0" xfId="0" applyNumberFormat="1" applyFont="1" applyFill="1"/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8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43" fontId="20" fillId="9" borderId="2" xfId="1" applyFont="1" applyFill="1" applyBorder="1" applyAlignment="1">
      <alignment horizontal="center" vertical="center" wrapText="1"/>
    </xf>
    <xf numFmtId="43" fontId="20" fillId="9" borderId="4" xfId="1" applyFont="1" applyFill="1" applyBorder="1" applyAlignment="1">
      <alignment horizontal="center" vertical="center" wrapText="1"/>
    </xf>
    <xf numFmtId="187" fontId="21" fillId="7" borderId="16" xfId="1" applyNumberFormat="1" applyFont="1" applyFill="1" applyBorder="1" applyAlignment="1">
      <alignment horizontal="center" vertical="center"/>
    </xf>
    <xf numFmtId="0" fontId="20" fillId="14" borderId="8" xfId="0" applyFont="1" applyFill="1" applyBorder="1" applyAlignment="1">
      <alignment horizontal="center"/>
    </xf>
    <xf numFmtId="0" fontId="20" fillId="14" borderId="10" xfId="0" applyFont="1" applyFill="1" applyBorder="1" applyAlignment="1">
      <alignment horizontal="center"/>
    </xf>
    <xf numFmtId="0" fontId="20" fillId="14" borderId="9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left"/>
    </xf>
    <xf numFmtId="0" fontId="20" fillId="14" borderId="13" xfId="0" applyFont="1" applyFill="1" applyBorder="1" applyAlignment="1">
      <alignment horizontal="left"/>
    </xf>
    <xf numFmtId="0" fontId="20" fillId="14" borderId="14" xfId="0" applyFont="1" applyFill="1" applyBorder="1" applyAlignment="1">
      <alignment horizontal="left"/>
    </xf>
    <xf numFmtId="43" fontId="20" fillId="4" borderId="3" xfId="1" applyFont="1" applyFill="1" applyBorder="1" applyAlignment="1">
      <alignment horizontal="center" vertical="center" wrapText="1"/>
    </xf>
    <xf numFmtId="187" fontId="20" fillId="6" borderId="2" xfId="1" applyNumberFormat="1" applyFont="1" applyFill="1" applyBorder="1" applyAlignment="1">
      <alignment horizontal="center" vertical="center" wrapText="1"/>
    </xf>
    <xf numFmtId="187" fontId="20" fillId="6" borderId="4" xfId="1" applyNumberFormat="1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188" fontId="20" fillId="8" borderId="2" xfId="1" applyNumberFormat="1" applyFont="1" applyFill="1" applyBorder="1" applyAlignment="1">
      <alignment horizontal="center" vertical="center" wrapText="1"/>
    </xf>
    <xf numFmtId="188" fontId="20" fillId="8" borderId="4" xfId="1" applyNumberFormat="1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left"/>
    </xf>
    <xf numFmtId="0" fontId="20" fillId="14" borderId="10" xfId="0" applyFont="1" applyFill="1" applyBorder="1" applyAlignment="1">
      <alignment horizontal="left"/>
    </xf>
    <xf numFmtId="0" fontId="20" fillId="14" borderId="9" xfId="0" applyFont="1" applyFill="1" applyBorder="1" applyAlignment="1">
      <alignment horizontal="left"/>
    </xf>
    <xf numFmtId="0" fontId="21" fillId="19" borderId="0" xfId="0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14" borderId="5" xfId="0" applyFont="1" applyFill="1" applyBorder="1" applyAlignment="1">
      <alignment horizontal="left"/>
    </xf>
    <xf numFmtId="0" fontId="20" fillId="14" borderId="15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43" fontId="20" fillId="13" borderId="0" xfId="1" applyFont="1" applyFill="1" applyAlignment="1">
      <alignment horizontal="center" vertical="center" wrapText="1"/>
    </xf>
  </cellXfs>
  <cellStyles count="7">
    <cellStyle name="Comma" xfId="1" builtinId="3"/>
    <cellStyle name="Comma 2" xfId="4"/>
    <cellStyle name="Normal" xfId="0" builtinId="0"/>
    <cellStyle name="Normal 2" xfId="2"/>
    <cellStyle name="Normal 3" xfId="3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en-US" baseline="0"/>
              <a:t>  </a:t>
            </a:r>
            <a:r>
              <a:rPr lang="th-TH" baseline="0"/>
              <a:t>กันยายน </a:t>
            </a:r>
            <a:r>
              <a:rPr lang="th-TH"/>
              <a:t> 25</a:t>
            </a:r>
            <a:r>
              <a:rPr lang="en-US"/>
              <a:t>62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9645456"/>
        <c:axId val="-1739642736"/>
      </c:barChart>
      <c:catAx>
        <c:axId val="-173964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1739642736"/>
        <c:crosses val="autoZero"/>
        <c:auto val="1"/>
        <c:lblAlgn val="ctr"/>
        <c:lblOffset val="100"/>
        <c:noMultiLvlLbl val="0"/>
      </c:catAx>
      <c:valAx>
        <c:axId val="-17396427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-1739645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topLeftCell="G1" zoomScale="120" zoomScaleNormal="120" workbookViewId="0">
      <selection activeCell="I2" sqref="A1:AE70"/>
    </sheetView>
  </sheetViews>
  <sheetFormatPr defaultColWidth="27.3984375" defaultRowHeight="13.8" x14ac:dyDescent="0.25"/>
  <cols>
    <col min="1" max="1" width="27.3984375" style="62"/>
    <col min="2" max="5" width="27.3984375" style="290"/>
    <col min="6" max="8" width="27.3984375" style="62"/>
    <col min="9" max="13" width="27.3984375" style="291"/>
    <col min="14" max="17" width="27.3984375" style="62"/>
    <col min="18" max="23" width="27.3984375" style="52"/>
    <col min="24" max="31" width="27.3984375" style="292"/>
    <col min="32" max="16384" width="27.3984375" style="62"/>
  </cols>
  <sheetData>
    <row r="1" spans="1:31" x14ac:dyDescent="0.25">
      <c r="A1" s="62" t="s">
        <v>590</v>
      </c>
      <c r="B1" s="290" t="s">
        <v>1438</v>
      </c>
      <c r="C1" s="290" t="s">
        <v>1439</v>
      </c>
      <c r="D1" s="290" t="s">
        <v>1440</v>
      </c>
      <c r="E1" s="290" t="s">
        <v>1441</v>
      </c>
      <c r="F1" s="62" t="s">
        <v>1442</v>
      </c>
      <c r="G1" s="62" t="s">
        <v>1443</v>
      </c>
      <c r="H1" s="62" t="s">
        <v>1444</v>
      </c>
      <c r="I1" s="291" t="s">
        <v>1445</v>
      </c>
      <c r="J1" s="291" t="s">
        <v>1446</v>
      </c>
      <c r="K1" s="291" t="s">
        <v>1447</v>
      </c>
      <c r="L1" s="291" t="s">
        <v>1448</v>
      </c>
      <c r="M1" s="291" t="s">
        <v>1449</v>
      </c>
      <c r="N1" s="62" t="s">
        <v>1450</v>
      </c>
      <c r="O1" s="62" t="s">
        <v>1451</v>
      </c>
      <c r="P1" s="62" t="s">
        <v>1452</v>
      </c>
      <c r="Q1" s="62" t="s">
        <v>1453</v>
      </c>
      <c r="R1" s="52" t="s">
        <v>1454</v>
      </c>
      <c r="S1" s="52" t="s">
        <v>1455</v>
      </c>
      <c r="T1" s="52" t="s">
        <v>1456</v>
      </c>
      <c r="U1" s="52" t="s">
        <v>1457</v>
      </c>
      <c r="V1" s="52" t="s">
        <v>1458</v>
      </c>
      <c r="W1" s="52" t="s">
        <v>1459</v>
      </c>
      <c r="X1" s="292" t="s">
        <v>1460</v>
      </c>
      <c r="Y1" s="292" t="s">
        <v>1461</v>
      </c>
      <c r="Z1" s="292" t="s">
        <v>1462</v>
      </c>
      <c r="AA1" s="292" t="s">
        <v>1463</v>
      </c>
      <c r="AB1" s="292" t="s">
        <v>1464</v>
      </c>
      <c r="AC1" s="292" t="s">
        <v>1465</v>
      </c>
      <c r="AD1" s="292" t="s">
        <v>1466</v>
      </c>
      <c r="AE1" s="292" t="s">
        <v>1467</v>
      </c>
    </row>
    <row r="2" spans="1:31" x14ac:dyDescent="0.25">
      <c r="A2" s="62" t="s">
        <v>591</v>
      </c>
      <c r="B2" s="290" t="s">
        <v>1468</v>
      </c>
      <c r="C2" s="290" t="s">
        <v>1469</v>
      </c>
      <c r="D2" s="290" t="s">
        <v>1470</v>
      </c>
      <c r="E2" s="290" t="s">
        <v>1471</v>
      </c>
      <c r="F2" s="62" t="s">
        <v>1472</v>
      </c>
      <c r="G2" s="62" t="s">
        <v>1473</v>
      </c>
      <c r="H2" s="62" t="s">
        <v>1474</v>
      </c>
      <c r="I2" s="291" t="s">
        <v>1475</v>
      </c>
      <c r="J2" s="291" t="s">
        <v>1476</v>
      </c>
      <c r="K2" s="291" t="s">
        <v>1477</v>
      </c>
      <c r="L2" s="291" t="s">
        <v>1478</v>
      </c>
      <c r="M2" s="291" t="s">
        <v>1479</v>
      </c>
      <c r="N2" s="62" t="s">
        <v>1480</v>
      </c>
      <c r="O2" s="62" t="s">
        <v>1481</v>
      </c>
      <c r="P2" s="62" t="s">
        <v>1482</v>
      </c>
      <c r="Q2" s="62" t="s">
        <v>1483</v>
      </c>
      <c r="R2" s="52" t="s">
        <v>1484</v>
      </c>
      <c r="S2" s="52" t="s">
        <v>1485</v>
      </c>
      <c r="T2" s="52" t="s">
        <v>1486</v>
      </c>
      <c r="U2" s="52" t="s">
        <v>1487</v>
      </c>
      <c r="V2" s="52" t="s">
        <v>1488</v>
      </c>
      <c r="W2" s="52" t="s">
        <v>1489</v>
      </c>
      <c r="X2" s="292" t="s">
        <v>1490</v>
      </c>
      <c r="Y2" s="292" t="s">
        <v>1491</v>
      </c>
      <c r="Z2" s="292" t="s">
        <v>1492</v>
      </c>
      <c r="AA2" s="292" t="s">
        <v>1493</v>
      </c>
      <c r="AB2" s="292" t="s">
        <v>1494</v>
      </c>
      <c r="AC2" s="292" t="s">
        <v>1495</v>
      </c>
      <c r="AD2" s="292" t="s">
        <v>1496</v>
      </c>
      <c r="AE2" s="292" t="s">
        <v>1497</v>
      </c>
    </row>
    <row r="3" spans="1:31" x14ac:dyDescent="0.25">
      <c r="A3" s="62" t="s">
        <v>592</v>
      </c>
      <c r="B3" s="290">
        <v>24938653.460000001</v>
      </c>
      <c r="C3" s="290">
        <v>2965722.8</v>
      </c>
      <c r="D3" s="290">
        <v>3968390.55</v>
      </c>
      <c r="E3" s="290">
        <v>23200</v>
      </c>
      <c r="F3" s="62">
        <v>67816740.689999998</v>
      </c>
      <c r="G3" s="62">
        <v>26823354.93</v>
      </c>
      <c r="H3" s="62">
        <v>74001</v>
      </c>
      <c r="I3" s="291">
        <v>1270332.95</v>
      </c>
      <c r="J3" s="291">
        <v>1773026.4</v>
      </c>
      <c r="K3" s="291">
        <v>503.81</v>
      </c>
      <c r="L3" s="291">
        <v>11687345.460000001</v>
      </c>
      <c r="M3" s="291">
        <v>5609810.1699999999</v>
      </c>
      <c r="N3" s="62">
        <v>-2950434.61</v>
      </c>
      <c r="O3" s="62">
        <v>-8526928.0500000007</v>
      </c>
      <c r="P3" s="62">
        <v>6189955.2400000002</v>
      </c>
      <c r="Q3" s="62">
        <v>148966320.63999999</v>
      </c>
      <c r="R3" s="52">
        <v>485.34</v>
      </c>
      <c r="S3" s="52">
        <v>110553361.27</v>
      </c>
      <c r="T3" s="52">
        <v>3423438</v>
      </c>
      <c r="U3" s="52">
        <v>120065.9</v>
      </c>
      <c r="V3" s="52">
        <v>67097123.619999997</v>
      </c>
      <c r="W3" s="52">
        <v>6964676.3799999999</v>
      </c>
      <c r="X3" s="292">
        <v>103988477.58</v>
      </c>
      <c r="Y3" s="292">
        <v>851517.85</v>
      </c>
      <c r="Z3" s="292">
        <v>440223.8</v>
      </c>
      <c r="AA3" s="292">
        <v>78835659.739999995</v>
      </c>
      <c r="AB3" s="292">
        <v>19291552.760000002</v>
      </c>
      <c r="AC3" s="292">
        <v>8337</v>
      </c>
      <c r="AD3" s="292">
        <v>2</v>
      </c>
      <c r="AE3" s="292">
        <v>849430</v>
      </c>
    </row>
    <row r="4" spans="1:31" x14ac:dyDescent="0.25">
      <c r="A4" s="62" t="s">
        <v>1498</v>
      </c>
      <c r="B4" s="290">
        <v>525482.1</v>
      </c>
      <c r="F4" s="62">
        <v>3022839.17</v>
      </c>
      <c r="G4" s="62">
        <v>-144277.37</v>
      </c>
      <c r="M4" s="291">
        <v>497442.1</v>
      </c>
      <c r="P4" s="62">
        <v>3157886.55</v>
      </c>
      <c r="Q4" s="62">
        <v>13498.58</v>
      </c>
      <c r="V4" s="52">
        <v>2068500</v>
      </c>
      <c r="X4" s="292">
        <v>2068500</v>
      </c>
      <c r="AA4" s="292">
        <v>-28000</v>
      </c>
      <c r="AB4" s="292">
        <v>292783.33</v>
      </c>
    </row>
    <row r="5" spans="1:31" x14ac:dyDescent="0.25">
      <c r="A5" s="62" t="s">
        <v>1499</v>
      </c>
      <c r="B5" s="290">
        <v>59896</v>
      </c>
      <c r="F5" s="62">
        <v>391319.38</v>
      </c>
      <c r="G5" s="62">
        <v>2</v>
      </c>
      <c r="M5" s="291">
        <v>-2445604</v>
      </c>
      <c r="P5" s="62">
        <v>227154.24</v>
      </c>
      <c r="Q5" s="62">
        <v>2794467.22</v>
      </c>
      <c r="V5" s="52">
        <v>1675891</v>
      </c>
      <c r="W5" s="52">
        <v>185799.37</v>
      </c>
      <c r="X5" s="292">
        <v>1679091</v>
      </c>
      <c r="Z5" s="292">
        <v>34410.32</v>
      </c>
      <c r="AA5" s="292">
        <v>154029.04999999999</v>
      </c>
      <c r="AB5" s="292">
        <v>118960.08</v>
      </c>
    </row>
    <row r="6" spans="1:31" x14ac:dyDescent="0.25">
      <c r="A6" s="62" t="s">
        <v>1500</v>
      </c>
      <c r="B6" s="290">
        <v>249179.54</v>
      </c>
      <c r="C6" s="290">
        <v>0</v>
      </c>
      <c r="D6" s="290">
        <v>5520</v>
      </c>
      <c r="F6" s="62">
        <v>2107781.0299999998</v>
      </c>
      <c r="G6" s="62">
        <v>31506</v>
      </c>
      <c r="K6" s="291">
        <v>503.81</v>
      </c>
      <c r="M6" s="291">
        <v>4215298.3099999996</v>
      </c>
      <c r="N6" s="62">
        <v>-3067500.61</v>
      </c>
      <c r="O6" s="62">
        <v>-2375972.19</v>
      </c>
      <c r="Q6" s="62">
        <v>5133149</v>
      </c>
      <c r="V6" s="52">
        <v>1976957</v>
      </c>
      <c r="W6" s="52">
        <v>71768.25</v>
      </c>
      <c r="X6" s="292">
        <v>2114221</v>
      </c>
      <c r="AA6" s="292">
        <v>595404</v>
      </c>
      <c r="AB6" s="292">
        <v>250800</v>
      </c>
    </row>
    <row r="7" spans="1:31" x14ac:dyDescent="0.25">
      <c r="A7" s="62" t="s">
        <v>1501</v>
      </c>
      <c r="B7" s="290">
        <v>23924.74</v>
      </c>
      <c r="D7" s="290">
        <v>3640</v>
      </c>
      <c r="F7" s="62">
        <v>2858547.48</v>
      </c>
      <c r="G7" s="62">
        <v>-442504.56</v>
      </c>
      <c r="M7" s="291">
        <v>0</v>
      </c>
      <c r="P7" s="62">
        <v>2375904.9300000002</v>
      </c>
      <c r="Q7" s="62">
        <v>840540.25</v>
      </c>
      <c r="V7" s="52">
        <v>1081237</v>
      </c>
      <c r="W7" s="52">
        <v>172588.29</v>
      </c>
      <c r="X7" s="292">
        <v>1187837</v>
      </c>
      <c r="Z7" s="292">
        <v>54023.31</v>
      </c>
      <c r="AA7" s="292">
        <v>110724.98</v>
      </c>
      <c r="AB7" s="292">
        <v>674075.52</v>
      </c>
      <c r="AD7" s="292">
        <v>2</v>
      </c>
    </row>
    <row r="8" spans="1:31" x14ac:dyDescent="0.25">
      <c r="A8" s="62" t="s">
        <v>1502</v>
      </c>
      <c r="B8" s="290">
        <v>148809.45000000001</v>
      </c>
      <c r="F8" s="62">
        <v>631730.68000000005</v>
      </c>
      <c r="G8" s="62">
        <v>3</v>
      </c>
      <c r="P8" s="62">
        <v>-1286772.49</v>
      </c>
      <c r="Q8" s="62">
        <v>2129382.7599999998</v>
      </c>
      <c r="V8" s="52">
        <v>849940</v>
      </c>
      <c r="W8" s="52">
        <v>1136573.31</v>
      </c>
      <c r="X8" s="292">
        <v>1574653</v>
      </c>
      <c r="AA8" s="292">
        <v>379370.86</v>
      </c>
      <c r="AB8" s="292">
        <v>90116.59</v>
      </c>
    </row>
    <row r="9" spans="1:31" x14ac:dyDescent="0.25">
      <c r="A9" s="62" t="s">
        <v>1503</v>
      </c>
      <c r="B9" s="290">
        <v>20398.95</v>
      </c>
      <c r="D9" s="290">
        <v>7114.95</v>
      </c>
      <c r="F9" s="62">
        <v>184288.16</v>
      </c>
      <c r="G9" s="62">
        <v>8</v>
      </c>
      <c r="I9" s="291">
        <v>10398.950000000001</v>
      </c>
      <c r="L9" s="291">
        <v>10000</v>
      </c>
      <c r="M9" s="291">
        <v>27600</v>
      </c>
      <c r="P9" s="62">
        <v>274190.15999999997</v>
      </c>
      <c r="V9" s="52">
        <v>2897627.2</v>
      </c>
      <c r="W9" s="52">
        <v>355621.13</v>
      </c>
      <c r="X9" s="292">
        <v>2907627.2</v>
      </c>
      <c r="Z9" s="292">
        <v>28938</v>
      </c>
      <c r="AA9" s="292">
        <v>305068.18</v>
      </c>
      <c r="AE9" s="292">
        <v>32100</v>
      </c>
    </row>
    <row r="10" spans="1:31" x14ac:dyDescent="0.25">
      <c r="A10" s="62" t="s">
        <v>181</v>
      </c>
      <c r="B10" s="290">
        <v>808603.18</v>
      </c>
      <c r="C10" s="290">
        <v>184909</v>
      </c>
      <c r="D10" s="290">
        <v>69530.559999999998</v>
      </c>
      <c r="F10" s="62">
        <v>322463.71999999997</v>
      </c>
      <c r="G10" s="62">
        <v>162391.32999999999</v>
      </c>
      <c r="J10" s="291">
        <v>44338.42</v>
      </c>
      <c r="L10" s="291">
        <v>206038</v>
      </c>
      <c r="M10" s="291">
        <v>502</v>
      </c>
      <c r="P10" s="62">
        <v>-1306601.1299999999</v>
      </c>
      <c r="Q10" s="62">
        <v>2551683.71</v>
      </c>
      <c r="S10" s="52">
        <v>3852338.22</v>
      </c>
      <c r="U10" s="52">
        <v>3365.82</v>
      </c>
      <c r="V10" s="52">
        <v>1780375.2</v>
      </c>
      <c r="W10" s="52">
        <v>36000</v>
      </c>
      <c r="X10" s="292">
        <v>2965045.2</v>
      </c>
      <c r="AA10" s="292">
        <v>1996408.42</v>
      </c>
      <c r="AB10" s="292">
        <v>415868.83</v>
      </c>
      <c r="AE10" s="292">
        <v>50000</v>
      </c>
    </row>
    <row r="11" spans="1:31" x14ac:dyDescent="0.25">
      <c r="A11" s="62" t="s">
        <v>183</v>
      </c>
      <c r="B11" s="290">
        <v>251543.79</v>
      </c>
      <c r="C11" s="290">
        <v>118199</v>
      </c>
      <c r="D11" s="290">
        <v>181070.94</v>
      </c>
      <c r="F11" s="62">
        <v>1379928.12</v>
      </c>
      <c r="G11" s="62">
        <v>503674.05</v>
      </c>
      <c r="I11" s="291">
        <v>0</v>
      </c>
      <c r="J11" s="291">
        <v>42675.08</v>
      </c>
      <c r="L11" s="291">
        <v>200000</v>
      </c>
      <c r="M11" s="291">
        <v>911.13</v>
      </c>
      <c r="P11" s="62">
        <v>342448.24</v>
      </c>
      <c r="Q11" s="62">
        <v>2241809.08</v>
      </c>
      <c r="S11" s="52">
        <v>2252514.9900000002</v>
      </c>
      <c r="U11" s="52">
        <v>2938.96</v>
      </c>
      <c r="V11" s="52">
        <v>697800</v>
      </c>
      <c r="X11" s="292">
        <v>1635960</v>
      </c>
      <c r="Y11" s="292">
        <v>83423</v>
      </c>
      <c r="AA11" s="292">
        <v>1072009.0900000001</v>
      </c>
      <c r="AB11" s="292">
        <v>477846.49</v>
      </c>
    </row>
    <row r="12" spans="1:31" x14ac:dyDescent="0.25">
      <c r="A12" s="62" t="s">
        <v>185</v>
      </c>
      <c r="B12" s="290">
        <v>1746960.1</v>
      </c>
      <c r="C12" s="290">
        <v>29800</v>
      </c>
      <c r="D12" s="290">
        <v>167916.08</v>
      </c>
      <c r="F12" s="62">
        <v>781857.55</v>
      </c>
      <c r="G12" s="62">
        <v>776252.35</v>
      </c>
      <c r="I12" s="291">
        <v>460000</v>
      </c>
      <c r="J12" s="291">
        <v>24690</v>
      </c>
      <c r="P12" s="62">
        <v>680081.94</v>
      </c>
      <c r="Q12" s="62">
        <v>1390481.55</v>
      </c>
      <c r="S12" s="52">
        <v>4855997.4400000004</v>
      </c>
      <c r="U12" s="52">
        <v>3154.42</v>
      </c>
      <c r="V12" s="52">
        <v>374210</v>
      </c>
      <c r="W12" s="52">
        <v>464200</v>
      </c>
      <c r="X12" s="292">
        <v>1573674</v>
      </c>
      <c r="Y12" s="292">
        <v>41656</v>
      </c>
      <c r="Z12" s="292">
        <v>45991</v>
      </c>
      <c r="AA12" s="292">
        <v>2795650.47</v>
      </c>
      <c r="AB12" s="292">
        <v>246382.8</v>
      </c>
    </row>
    <row r="13" spans="1:31" x14ac:dyDescent="0.25">
      <c r="A13" s="62" t="s">
        <v>187</v>
      </c>
      <c r="B13" s="290">
        <v>1005375.28</v>
      </c>
      <c r="C13" s="290">
        <v>0</v>
      </c>
      <c r="D13" s="290">
        <v>45969.91</v>
      </c>
      <c r="F13" s="62">
        <v>577644.93000000005</v>
      </c>
      <c r="G13" s="62">
        <v>805644.08</v>
      </c>
      <c r="I13" s="291">
        <v>0</v>
      </c>
      <c r="J13" s="291">
        <v>53215</v>
      </c>
      <c r="L13" s="291">
        <v>359770</v>
      </c>
      <c r="M13" s="291">
        <v>0</v>
      </c>
      <c r="P13" s="62">
        <v>87244.36</v>
      </c>
      <c r="Q13" s="62">
        <v>1997230.39</v>
      </c>
      <c r="S13" s="52">
        <v>2447997.56</v>
      </c>
      <c r="U13" s="52">
        <v>2941.96</v>
      </c>
      <c r="V13" s="52">
        <v>691968</v>
      </c>
      <c r="W13" s="52">
        <v>5650</v>
      </c>
      <c r="X13" s="292">
        <v>1334192</v>
      </c>
      <c r="AA13" s="292">
        <v>1333932.6299999999</v>
      </c>
      <c r="AB13" s="292">
        <v>456373.02</v>
      </c>
    </row>
    <row r="14" spans="1:31" x14ac:dyDescent="0.25">
      <c r="A14" s="62" t="s">
        <v>189</v>
      </c>
      <c r="B14" s="290">
        <v>584025.22</v>
      </c>
      <c r="C14" s="290">
        <v>0</v>
      </c>
      <c r="D14" s="290">
        <v>84010.07</v>
      </c>
      <c r="F14" s="62">
        <v>856612.06</v>
      </c>
      <c r="G14" s="62">
        <v>338786.69</v>
      </c>
      <c r="I14" s="291">
        <v>7000</v>
      </c>
      <c r="J14" s="291">
        <v>113805.5</v>
      </c>
      <c r="L14" s="291">
        <v>835534</v>
      </c>
      <c r="M14" s="291">
        <v>183.82</v>
      </c>
      <c r="N14" s="62">
        <v>38750</v>
      </c>
      <c r="P14" s="62">
        <v>32331.19</v>
      </c>
      <c r="Q14" s="62">
        <v>2502473.91</v>
      </c>
      <c r="S14" s="52">
        <v>3051690.51</v>
      </c>
      <c r="U14" s="52">
        <v>3582.09</v>
      </c>
      <c r="V14" s="52">
        <v>1002849.6</v>
      </c>
      <c r="W14" s="52">
        <v>3000</v>
      </c>
      <c r="X14" s="292">
        <v>1878407.6</v>
      </c>
      <c r="AA14" s="292">
        <v>2365429.2999999998</v>
      </c>
      <c r="AB14" s="292">
        <v>313740</v>
      </c>
    </row>
    <row r="15" spans="1:31" x14ac:dyDescent="0.25">
      <c r="A15" s="62" t="s">
        <v>191</v>
      </c>
      <c r="B15" s="290">
        <v>281091.90000000002</v>
      </c>
      <c r="C15" s="290">
        <v>13500</v>
      </c>
      <c r="D15" s="290">
        <v>159861.06</v>
      </c>
      <c r="F15" s="62">
        <v>561291.86</v>
      </c>
      <c r="G15" s="62">
        <v>500437.23</v>
      </c>
      <c r="I15" s="291">
        <v>16120</v>
      </c>
      <c r="J15" s="291">
        <v>12310</v>
      </c>
      <c r="L15" s="291">
        <v>147730</v>
      </c>
      <c r="M15" s="291">
        <v>20359.97</v>
      </c>
      <c r="N15" s="62">
        <v>-122725</v>
      </c>
      <c r="P15" s="62">
        <v>-672652.47</v>
      </c>
      <c r="Q15" s="62">
        <v>2525004.41</v>
      </c>
      <c r="S15" s="52">
        <v>2099385.7799999998</v>
      </c>
      <c r="T15" s="52">
        <v>122725</v>
      </c>
      <c r="U15" s="52">
        <v>2129.2600000000002</v>
      </c>
      <c r="V15" s="52">
        <v>1264867.3</v>
      </c>
      <c r="W15" s="52">
        <v>21000</v>
      </c>
      <c r="X15" s="292">
        <v>1765324.3</v>
      </c>
      <c r="AA15" s="292">
        <v>1629075.01</v>
      </c>
      <c r="AB15" s="292">
        <v>462547.89</v>
      </c>
    </row>
    <row r="16" spans="1:31" x14ac:dyDescent="0.25">
      <c r="A16" s="62" t="s">
        <v>193</v>
      </c>
      <c r="B16" s="290">
        <v>288304.71000000002</v>
      </c>
      <c r="C16" s="290">
        <v>212402</v>
      </c>
      <c r="D16" s="290">
        <v>77347.06</v>
      </c>
      <c r="F16" s="62">
        <v>482755.16</v>
      </c>
      <c r="G16" s="62">
        <v>763050.81</v>
      </c>
      <c r="J16" s="291">
        <v>13000</v>
      </c>
      <c r="L16" s="291">
        <v>60000</v>
      </c>
      <c r="P16" s="62">
        <v>-2842750.73</v>
      </c>
      <c r="Q16" s="62">
        <v>4613167.97</v>
      </c>
      <c r="S16" s="52">
        <v>2449005.3199999998</v>
      </c>
      <c r="U16" s="52">
        <v>1410.23</v>
      </c>
      <c r="V16" s="52">
        <v>750230</v>
      </c>
      <c r="W16" s="52">
        <v>18000</v>
      </c>
      <c r="X16" s="292">
        <v>1036280</v>
      </c>
      <c r="AA16" s="292">
        <v>1863190.77</v>
      </c>
      <c r="AB16" s="292">
        <v>210417.28</v>
      </c>
    </row>
    <row r="17" spans="1:31" x14ac:dyDescent="0.25">
      <c r="A17" s="62" t="s">
        <v>195</v>
      </c>
      <c r="B17" s="290">
        <v>493334.05</v>
      </c>
      <c r="C17" s="290">
        <v>61524</v>
      </c>
      <c r="D17" s="290">
        <v>151183.95000000001</v>
      </c>
      <c r="F17" s="62">
        <v>1854004.96</v>
      </c>
      <c r="G17" s="62">
        <v>522868.87</v>
      </c>
      <c r="I17" s="291">
        <v>7950</v>
      </c>
      <c r="J17" s="291">
        <v>11381.36</v>
      </c>
      <c r="L17" s="291">
        <v>12120</v>
      </c>
      <c r="O17" s="62">
        <v>-1001238.62</v>
      </c>
      <c r="P17" s="62">
        <v>371036.02</v>
      </c>
      <c r="Q17" s="62">
        <v>2841083.43</v>
      </c>
      <c r="S17" s="52">
        <v>2950203.53</v>
      </c>
      <c r="U17" s="52">
        <v>801.56</v>
      </c>
      <c r="V17" s="52">
        <v>675120</v>
      </c>
      <c r="X17" s="292">
        <v>1581796</v>
      </c>
      <c r="AA17" s="292">
        <v>932792</v>
      </c>
      <c r="AB17" s="292">
        <v>157047.35999999999</v>
      </c>
    </row>
    <row r="18" spans="1:31" x14ac:dyDescent="0.25">
      <c r="A18" s="62" t="s">
        <v>197</v>
      </c>
      <c r="B18" s="290">
        <v>470137.4</v>
      </c>
      <c r="C18" s="290">
        <v>0</v>
      </c>
      <c r="D18" s="290">
        <v>281730.81</v>
      </c>
      <c r="F18" s="62">
        <v>2813350.35</v>
      </c>
      <c r="G18" s="62">
        <v>235292.02</v>
      </c>
      <c r="I18" s="291">
        <v>0</v>
      </c>
      <c r="J18" s="291">
        <v>8550</v>
      </c>
      <c r="L18" s="291">
        <v>233010</v>
      </c>
      <c r="P18" s="62">
        <v>3051136.9</v>
      </c>
      <c r="Q18" s="62">
        <v>675062.61</v>
      </c>
      <c r="S18" s="52">
        <v>1803364.83</v>
      </c>
      <c r="U18" s="52">
        <v>1550.58</v>
      </c>
      <c r="V18" s="52">
        <v>757637.5</v>
      </c>
      <c r="W18" s="52">
        <v>44500</v>
      </c>
      <c r="X18" s="292">
        <v>1257576.5</v>
      </c>
      <c r="Y18" s="292">
        <v>43558</v>
      </c>
      <c r="Z18" s="292">
        <v>12440</v>
      </c>
      <c r="AA18" s="292">
        <v>1114401.24</v>
      </c>
      <c r="AB18" s="292">
        <v>312106.09999999998</v>
      </c>
    </row>
    <row r="19" spans="1:31" x14ac:dyDescent="0.25">
      <c r="A19" s="62" t="s">
        <v>199</v>
      </c>
      <c r="B19" s="290">
        <v>330813.3</v>
      </c>
      <c r="C19" s="290">
        <v>0</v>
      </c>
      <c r="D19" s="290">
        <v>74492.44</v>
      </c>
      <c r="F19" s="62">
        <v>428152.54</v>
      </c>
      <c r="G19" s="62">
        <v>513628.23</v>
      </c>
      <c r="J19" s="291">
        <v>5386.55</v>
      </c>
      <c r="L19" s="291">
        <v>521780</v>
      </c>
      <c r="M19" s="291">
        <v>12076.17</v>
      </c>
      <c r="Q19" s="62">
        <v>1767990.24</v>
      </c>
      <c r="S19" s="52">
        <v>2352312.81</v>
      </c>
      <c r="U19" s="52">
        <v>1302.01</v>
      </c>
      <c r="V19" s="52">
        <v>883350</v>
      </c>
      <c r="X19" s="292">
        <v>1439711</v>
      </c>
      <c r="AA19" s="292">
        <v>1577014.52</v>
      </c>
      <c r="AB19" s="292">
        <v>151517.29</v>
      </c>
      <c r="AE19" s="292">
        <v>276000</v>
      </c>
    </row>
    <row r="20" spans="1:31" x14ac:dyDescent="0.25">
      <c r="A20" s="62" t="s">
        <v>201</v>
      </c>
      <c r="B20" s="290">
        <v>573795.80000000005</v>
      </c>
      <c r="C20" s="290">
        <v>37800</v>
      </c>
      <c r="D20" s="290">
        <v>42061.74</v>
      </c>
      <c r="F20" s="62">
        <v>3380781.83</v>
      </c>
      <c r="G20" s="62">
        <v>745859.13</v>
      </c>
      <c r="I20" s="291">
        <v>20590</v>
      </c>
      <c r="J20" s="291">
        <v>13076.66</v>
      </c>
      <c r="L20" s="291">
        <v>196480</v>
      </c>
      <c r="M20" s="291">
        <v>6058</v>
      </c>
      <c r="P20" s="62">
        <v>3188728.74</v>
      </c>
      <c r="Q20" s="62">
        <v>938360.62</v>
      </c>
      <c r="S20" s="52">
        <v>2867416.59</v>
      </c>
      <c r="U20" s="52">
        <v>1164.56</v>
      </c>
      <c r="V20" s="52">
        <v>1935924.4</v>
      </c>
      <c r="X20" s="292">
        <v>2697211.4</v>
      </c>
      <c r="AA20" s="292">
        <v>1562416.63</v>
      </c>
      <c r="AB20" s="292">
        <v>477646.45</v>
      </c>
    </row>
    <row r="21" spans="1:31" x14ac:dyDescent="0.25">
      <c r="A21" s="62" t="s">
        <v>203</v>
      </c>
      <c r="B21" s="290">
        <v>156800.04</v>
      </c>
      <c r="C21" s="290">
        <v>53440</v>
      </c>
      <c r="D21" s="290">
        <v>461768.53</v>
      </c>
      <c r="F21" s="62">
        <v>342619.15</v>
      </c>
      <c r="G21" s="62">
        <v>716595.7</v>
      </c>
      <c r="J21" s="291">
        <v>35200</v>
      </c>
      <c r="L21" s="291">
        <v>154541.44</v>
      </c>
      <c r="M21" s="291">
        <v>145.99</v>
      </c>
      <c r="P21" s="62">
        <v>758550.7</v>
      </c>
      <c r="Q21" s="62">
        <v>909939.73</v>
      </c>
      <c r="S21" s="52">
        <v>1747562.86</v>
      </c>
      <c r="U21" s="52">
        <v>903.69</v>
      </c>
      <c r="V21" s="52">
        <v>1140370</v>
      </c>
      <c r="X21" s="292">
        <v>1865208</v>
      </c>
      <c r="AA21" s="292">
        <v>772111.01</v>
      </c>
      <c r="AB21" s="292">
        <v>306825.98</v>
      </c>
    </row>
    <row r="22" spans="1:31" x14ac:dyDescent="0.25">
      <c r="A22" s="62" t="s">
        <v>205</v>
      </c>
      <c r="B22" s="290">
        <v>837405.57</v>
      </c>
      <c r="C22" s="290">
        <v>37200</v>
      </c>
      <c r="D22" s="290">
        <v>308215.65999999997</v>
      </c>
      <c r="F22" s="62">
        <v>628360.91</v>
      </c>
      <c r="G22" s="62">
        <v>481025.89</v>
      </c>
      <c r="I22" s="291">
        <v>26860</v>
      </c>
      <c r="J22" s="291">
        <v>6036.41</v>
      </c>
      <c r="L22" s="291">
        <v>96000</v>
      </c>
      <c r="M22" s="291">
        <v>5637.89</v>
      </c>
      <c r="P22" s="62">
        <v>-306827.28000000003</v>
      </c>
      <c r="Q22" s="62">
        <v>1741975.93</v>
      </c>
      <c r="S22" s="52">
        <v>2303635.0499999998</v>
      </c>
      <c r="U22" s="52">
        <v>1997.91</v>
      </c>
      <c r="V22" s="52">
        <v>416280</v>
      </c>
      <c r="X22" s="292">
        <v>1007640</v>
      </c>
      <c r="AA22" s="292">
        <v>1195486.3</v>
      </c>
      <c r="AB22" s="292">
        <v>829927.25</v>
      </c>
    </row>
    <row r="23" spans="1:31" x14ac:dyDescent="0.25">
      <c r="A23" s="289" t="s">
        <v>207</v>
      </c>
      <c r="B23" s="290">
        <v>690933.51</v>
      </c>
      <c r="C23" s="290">
        <v>9000</v>
      </c>
      <c r="D23" s="290">
        <v>119033.36</v>
      </c>
      <c r="F23" s="62">
        <v>2058981.59</v>
      </c>
      <c r="G23" s="62">
        <v>601860.74</v>
      </c>
      <c r="I23" s="291">
        <v>9000</v>
      </c>
      <c r="J23" s="291">
        <v>14714.17</v>
      </c>
      <c r="L23" s="291">
        <v>173100</v>
      </c>
      <c r="M23" s="291">
        <v>90</v>
      </c>
      <c r="P23" s="62">
        <v>-20230</v>
      </c>
      <c r="Q23" s="62">
        <v>2083742</v>
      </c>
      <c r="S23" s="52">
        <v>2287424.1800000002</v>
      </c>
      <c r="U23" s="52">
        <v>1917.85</v>
      </c>
      <c r="V23" s="52">
        <v>404830</v>
      </c>
      <c r="W23" s="52">
        <v>112000</v>
      </c>
      <c r="X23" s="292">
        <v>997630</v>
      </c>
      <c r="AA23" s="292">
        <v>1060724</v>
      </c>
      <c r="AB23" s="292">
        <v>243347.36</v>
      </c>
    </row>
    <row r="24" spans="1:31" x14ac:dyDescent="0.25">
      <c r="A24" s="62" t="s">
        <v>212</v>
      </c>
      <c r="B24" s="290">
        <v>-2544091.4</v>
      </c>
      <c r="C24" s="290">
        <v>124942.1</v>
      </c>
      <c r="D24" s="290">
        <v>23716.82</v>
      </c>
      <c r="F24" s="62">
        <v>110752.16</v>
      </c>
      <c r="G24" s="62">
        <v>229801.27</v>
      </c>
      <c r="L24" s="291">
        <v>0</v>
      </c>
      <c r="M24" s="291">
        <v>0</v>
      </c>
      <c r="O24" s="62">
        <v>-3180170.74</v>
      </c>
      <c r="P24" s="62">
        <v>654578</v>
      </c>
      <c r="Q24" s="62">
        <v>3255627.81</v>
      </c>
      <c r="S24" s="52">
        <v>3471154.93</v>
      </c>
      <c r="U24" s="52">
        <v>2369.9899999999998</v>
      </c>
      <c r="V24" s="52">
        <v>1285196</v>
      </c>
      <c r="W24" s="52">
        <v>19500</v>
      </c>
      <c r="X24" s="292">
        <v>2486081</v>
      </c>
      <c r="Y24" s="292">
        <v>52860</v>
      </c>
      <c r="AA24" s="292">
        <v>2346563.98</v>
      </c>
      <c r="AB24" s="292">
        <v>236784.75</v>
      </c>
    </row>
    <row r="25" spans="1:31" x14ac:dyDescent="0.25">
      <c r="A25" s="62" t="s">
        <v>213</v>
      </c>
      <c r="B25" s="290">
        <v>73268.27</v>
      </c>
      <c r="C25" s="290">
        <v>0</v>
      </c>
      <c r="D25" s="290">
        <v>2154.1</v>
      </c>
      <c r="F25" s="62">
        <v>1241928.24</v>
      </c>
      <c r="G25" s="62">
        <v>335197.74</v>
      </c>
      <c r="O25" s="62">
        <v>45274.04</v>
      </c>
      <c r="Q25" s="62">
        <v>1812784.26</v>
      </c>
      <c r="S25" s="52">
        <v>1715762.74</v>
      </c>
      <c r="U25" s="52">
        <v>1162.67</v>
      </c>
      <c r="V25" s="52">
        <v>1814148</v>
      </c>
      <c r="W25" s="52">
        <v>16500</v>
      </c>
      <c r="X25" s="292">
        <v>2256018</v>
      </c>
      <c r="Z25" s="292">
        <v>11200</v>
      </c>
      <c r="AA25" s="292">
        <v>1222865.78</v>
      </c>
      <c r="AB25" s="292">
        <v>221603.5</v>
      </c>
    </row>
    <row r="26" spans="1:31" x14ac:dyDescent="0.25">
      <c r="A26" s="62" t="s">
        <v>214</v>
      </c>
      <c r="B26" s="290">
        <v>80821.97</v>
      </c>
      <c r="C26" s="290">
        <v>246488</v>
      </c>
      <c r="D26" s="290">
        <v>35799.24</v>
      </c>
      <c r="F26" s="62">
        <v>53339.24</v>
      </c>
      <c r="G26" s="62">
        <v>-70999.25</v>
      </c>
      <c r="I26" s="291">
        <v>-3000</v>
      </c>
      <c r="J26" s="291">
        <v>48695</v>
      </c>
      <c r="O26" s="62">
        <v>-304977.48</v>
      </c>
      <c r="P26" s="62">
        <v>31.11</v>
      </c>
      <c r="Q26" s="62">
        <v>1839928.23</v>
      </c>
      <c r="S26" s="52">
        <v>1618675.68</v>
      </c>
      <c r="U26" s="52">
        <v>142.28</v>
      </c>
      <c r="V26" s="52">
        <v>629243.1</v>
      </c>
      <c r="W26" s="52">
        <v>28000</v>
      </c>
      <c r="X26" s="292">
        <v>1267125.1000000001</v>
      </c>
      <c r="Z26" s="292">
        <v>2600</v>
      </c>
      <c r="AA26" s="292">
        <v>802323.96</v>
      </c>
      <c r="AB26" s="292">
        <v>228531.57</v>
      </c>
    </row>
    <row r="27" spans="1:31" x14ac:dyDescent="0.25">
      <c r="A27" s="62" t="s">
        <v>215</v>
      </c>
      <c r="B27" s="290">
        <v>444049.08</v>
      </c>
      <c r="C27" s="290">
        <v>121296.93</v>
      </c>
      <c r="D27" s="290">
        <v>3567.07</v>
      </c>
      <c r="F27" s="62">
        <v>2370503.6</v>
      </c>
      <c r="G27" s="62">
        <v>718151.2</v>
      </c>
      <c r="J27" s="291">
        <v>119900</v>
      </c>
      <c r="O27" s="62">
        <v>-121854.07</v>
      </c>
      <c r="P27" s="62">
        <v>687379.03</v>
      </c>
      <c r="Q27" s="62">
        <v>3263098.4</v>
      </c>
      <c r="S27" s="52">
        <v>1549045.85</v>
      </c>
      <c r="U27" s="52">
        <v>2429.73</v>
      </c>
      <c r="V27" s="52">
        <v>1440120</v>
      </c>
      <c r="W27" s="52">
        <v>32700</v>
      </c>
      <c r="X27" s="292">
        <v>2083480</v>
      </c>
      <c r="Y27" s="292">
        <v>9968</v>
      </c>
      <c r="AA27" s="292">
        <v>944579.53</v>
      </c>
      <c r="AB27" s="292">
        <v>253865.53</v>
      </c>
    </row>
    <row r="28" spans="1:31" x14ac:dyDescent="0.25">
      <c r="A28" s="62" t="s">
        <v>216</v>
      </c>
      <c r="B28" s="290">
        <v>32658.560000000001</v>
      </c>
      <c r="C28" s="290">
        <v>0</v>
      </c>
      <c r="D28" s="290">
        <v>42081.26</v>
      </c>
      <c r="F28" s="62">
        <v>2532226.5099999998</v>
      </c>
      <c r="G28" s="62">
        <v>650146.41</v>
      </c>
      <c r="J28" s="291">
        <v>4000</v>
      </c>
      <c r="N28" s="62">
        <v>24608</v>
      </c>
      <c r="P28" s="62">
        <v>-1714</v>
      </c>
      <c r="Q28" s="62">
        <v>3122820.6</v>
      </c>
      <c r="S28" s="52">
        <v>1481878.6</v>
      </c>
      <c r="U28" s="52">
        <v>535.61</v>
      </c>
      <c r="V28" s="52">
        <v>364350</v>
      </c>
      <c r="X28" s="292">
        <v>909470</v>
      </c>
      <c r="Y28" s="292">
        <v>20620</v>
      </c>
      <c r="AA28" s="292">
        <v>878374.51</v>
      </c>
      <c r="AB28" s="292">
        <v>359741.22</v>
      </c>
    </row>
    <row r="29" spans="1:31" x14ac:dyDescent="0.25">
      <c r="A29" s="62" t="s">
        <v>217</v>
      </c>
      <c r="B29" s="290">
        <v>103034.24000000001</v>
      </c>
      <c r="C29" s="290">
        <v>0</v>
      </c>
      <c r="D29" s="290">
        <v>10198.69</v>
      </c>
      <c r="F29" s="62">
        <v>1340206.8799999999</v>
      </c>
      <c r="G29" s="62">
        <v>1001545.04</v>
      </c>
      <c r="L29" s="291">
        <v>1884796</v>
      </c>
      <c r="M29" s="291">
        <v>0</v>
      </c>
      <c r="P29" s="62">
        <v>-281469.69</v>
      </c>
      <c r="Q29" s="62">
        <v>2219243.12</v>
      </c>
      <c r="S29" s="52">
        <v>1232827.73</v>
      </c>
      <c r="U29" s="52">
        <v>1621.7</v>
      </c>
      <c r="V29" s="52">
        <v>819960.82</v>
      </c>
      <c r="W29" s="52">
        <v>19500</v>
      </c>
      <c r="X29" s="292">
        <v>1785927.82</v>
      </c>
      <c r="Z29" s="292">
        <v>12052</v>
      </c>
      <c r="AA29" s="292">
        <v>1029912.99</v>
      </c>
      <c r="AB29" s="292">
        <v>561099.52000000002</v>
      </c>
    </row>
    <row r="30" spans="1:31" x14ac:dyDescent="0.25">
      <c r="A30" s="62" t="s">
        <v>218</v>
      </c>
      <c r="B30" s="290">
        <v>274110.39</v>
      </c>
      <c r="C30" s="290">
        <v>0</v>
      </c>
      <c r="D30" s="290">
        <v>15920.66</v>
      </c>
      <c r="F30" s="62">
        <v>719275.63</v>
      </c>
      <c r="G30" s="62">
        <v>255011.27</v>
      </c>
      <c r="L30" s="291">
        <v>231674</v>
      </c>
      <c r="O30" s="62">
        <v>-175330.9</v>
      </c>
      <c r="Q30" s="62">
        <v>1260515.6599999999</v>
      </c>
      <c r="S30" s="52">
        <v>1211675.76</v>
      </c>
      <c r="U30" s="52">
        <v>1063.45</v>
      </c>
      <c r="V30" s="52">
        <v>304777.40000000002</v>
      </c>
      <c r="W30" s="52">
        <v>36000</v>
      </c>
      <c r="X30" s="292">
        <v>852225.4</v>
      </c>
      <c r="AA30" s="292">
        <v>422177.7</v>
      </c>
      <c r="AB30" s="292">
        <v>274501.32</v>
      </c>
    </row>
    <row r="31" spans="1:31" x14ac:dyDescent="0.25">
      <c r="A31" s="62" t="s">
        <v>219</v>
      </c>
      <c r="B31" s="290">
        <v>80910.350000000006</v>
      </c>
      <c r="C31" s="290">
        <v>0</v>
      </c>
      <c r="D31" s="290">
        <v>6032.97</v>
      </c>
      <c r="E31" s="290">
        <v>23200</v>
      </c>
      <c r="F31" s="62">
        <v>463727</v>
      </c>
      <c r="G31" s="62">
        <v>584193.26</v>
      </c>
      <c r="J31" s="291">
        <v>0</v>
      </c>
      <c r="L31" s="291">
        <v>778219.24</v>
      </c>
      <c r="M31" s="291">
        <v>20000</v>
      </c>
      <c r="P31" s="62">
        <v>-2011444.44</v>
      </c>
      <c r="Q31" s="62">
        <v>3095144.84</v>
      </c>
      <c r="S31" s="52">
        <v>828912.68</v>
      </c>
      <c r="U31" s="52">
        <v>1139.1199999999999</v>
      </c>
      <c r="V31" s="52">
        <v>1494108</v>
      </c>
      <c r="W31" s="52">
        <v>439800</v>
      </c>
      <c r="X31" s="292">
        <v>2048524</v>
      </c>
      <c r="AA31" s="292">
        <v>1013317.86</v>
      </c>
      <c r="AB31" s="292">
        <v>329765</v>
      </c>
    </row>
    <row r="32" spans="1:31" x14ac:dyDescent="0.25">
      <c r="A32" s="62" t="s">
        <v>220</v>
      </c>
      <c r="B32" s="290">
        <v>214585.1</v>
      </c>
      <c r="C32" s="290">
        <v>0</v>
      </c>
      <c r="D32" s="290">
        <v>14134</v>
      </c>
      <c r="F32" s="62">
        <v>296422.33</v>
      </c>
      <c r="G32" s="62">
        <v>1706133.67</v>
      </c>
      <c r="J32" s="291">
        <v>418684</v>
      </c>
      <c r="P32" s="62">
        <v>-1000</v>
      </c>
      <c r="Q32" s="62">
        <v>11903501.289999999</v>
      </c>
      <c r="S32" s="52">
        <v>2962163.37</v>
      </c>
      <c r="U32" s="52">
        <v>1451.75</v>
      </c>
      <c r="V32" s="52">
        <v>164400</v>
      </c>
      <c r="W32" s="52">
        <v>317885</v>
      </c>
      <c r="X32" s="292">
        <v>1029200</v>
      </c>
      <c r="AA32" s="292">
        <v>1912005.73</v>
      </c>
      <c r="AB32" s="292">
        <v>775061.82</v>
      </c>
      <c r="AC32" s="292">
        <v>8337</v>
      </c>
    </row>
    <row r="33" spans="1:31" x14ac:dyDescent="0.25">
      <c r="A33" s="62" t="s">
        <v>221</v>
      </c>
      <c r="B33" s="290">
        <v>34876.43</v>
      </c>
      <c r="D33" s="290">
        <v>13991.64</v>
      </c>
      <c r="F33" s="62">
        <v>1851424.37</v>
      </c>
      <c r="G33" s="62">
        <v>15</v>
      </c>
      <c r="P33" s="62">
        <v>-2055911.2</v>
      </c>
      <c r="Q33" s="62">
        <v>4127803.68</v>
      </c>
      <c r="S33" s="52">
        <v>1111705.18</v>
      </c>
      <c r="T33" s="52">
        <v>22000</v>
      </c>
      <c r="U33" s="52">
        <v>852.11</v>
      </c>
      <c r="V33" s="52">
        <v>2282045</v>
      </c>
      <c r="X33" s="292">
        <v>2302943</v>
      </c>
      <c r="Y33" s="292">
        <v>7589</v>
      </c>
      <c r="Z33" s="292">
        <v>1690</v>
      </c>
      <c r="AA33" s="292">
        <v>1074121.4099999999</v>
      </c>
      <c r="AB33" s="292">
        <v>161931.92000000001</v>
      </c>
    </row>
    <row r="34" spans="1:31" x14ac:dyDescent="0.25">
      <c r="A34" s="62" t="s">
        <v>222</v>
      </c>
      <c r="B34" s="290">
        <v>215388.76</v>
      </c>
      <c r="C34" s="290">
        <v>0</v>
      </c>
      <c r="D34" s="290">
        <v>29501.32</v>
      </c>
      <c r="F34" s="62">
        <v>758032.12</v>
      </c>
      <c r="G34" s="62">
        <v>215267.56</v>
      </c>
      <c r="P34" s="62">
        <v>-464914.77</v>
      </c>
      <c r="Q34" s="62">
        <v>1873318.11</v>
      </c>
      <c r="S34" s="52">
        <v>1538539.07</v>
      </c>
      <c r="U34" s="52">
        <v>993.4</v>
      </c>
      <c r="V34" s="52">
        <v>833700</v>
      </c>
      <c r="X34" s="292">
        <v>1303183</v>
      </c>
      <c r="Z34" s="292">
        <v>5960</v>
      </c>
      <c r="AA34" s="292">
        <v>1120129.93</v>
      </c>
      <c r="AB34" s="292">
        <v>118933.12</v>
      </c>
    </row>
    <row r="35" spans="1:31" x14ac:dyDescent="0.25">
      <c r="A35" s="289" t="s">
        <v>223</v>
      </c>
      <c r="B35" s="290">
        <v>8913</v>
      </c>
      <c r="C35" s="290">
        <v>0</v>
      </c>
      <c r="D35" s="290">
        <v>23878.17</v>
      </c>
      <c r="F35" s="62">
        <v>725135.7</v>
      </c>
      <c r="G35" s="62">
        <v>474640.19</v>
      </c>
      <c r="H35" s="62">
        <v>1</v>
      </c>
      <c r="P35" s="62">
        <v>-9</v>
      </c>
      <c r="Q35" s="62">
        <v>2563303.2200000002</v>
      </c>
      <c r="R35" s="52">
        <v>325.95</v>
      </c>
      <c r="S35" s="52">
        <v>1168114.52</v>
      </c>
      <c r="U35" s="52">
        <v>104.77</v>
      </c>
      <c r="V35" s="52">
        <v>745139</v>
      </c>
      <c r="X35" s="292">
        <v>945764</v>
      </c>
      <c r="Z35" s="292">
        <v>655</v>
      </c>
      <c r="AA35" s="292">
        <v>557684.81999999995</v>
      </c>
      <c r="AB35" s="292">
        <v>328037.51</v>
      </c>
    </row>
    <row r="36" spans="1:31" x14ac:dyDescent="0.25">
      <c r="A36" s="62" t="s">
        <v>227</v>
      </c>
      <c r="B36" s="290">
        <v>1051646.1000000001</v>
      </c>
      <c r="C36" s="290">
        <v>3378</v>
      </c>
      <c r="D36" s="290">
        <v>37557.07</v>
      </c>
      <c r="F36" s="62">
        <v>849090.57</v>
      </c>
      <c r="G36" s="62">
        <v>110692.86</v>
      </c>
      <c r="J36" s="291">
        <v>27906</v>
      </c>
      <c r="L36" s="291">
        <v>84290</v>
      </c>
      <c r="M36" s="291">
        <v>5477.57</v>
      </c>
      <c r="N36" s="62">
        <v>0</v>
      </c>
      <c r="P36" s="62">
        <v>257920</v>
      </c>
      <c r="Q36" s="62">
        <v>3551030.77</v>
      </c>
      <c r="S36" s="52">
        <v>1633640.86</v>
      </c>
      <c r="T36" s="52">
        <v>299350</v>
      </c>
      <c r="U36" s="52">
        <v>5176.62</v>
      </c>
      <c r="V36" s="52">
        <v>2019229.8</v>
      </c>
      <c r="X36" s="292">
        <v>2811349.8</v>
      </c>
      <c r="Z36" s="292">
        <v>6309</v>
      </c>
      <c r="AA36" s="292">
        <v>1218846.3799999999</v>
      </c>
      <c r="AB36" s="292">
        <v>221690.35</v>
      </c>
      <c r="AE36" s="292">
        <v>10000</v>
      </c>
    </row>
    <row r="37" spans="1:31" x14ac:dyDescent="0.25">
      <c r="A37" s="62" t="s">
        <v>228</v>
      </c>
      <c r="B37" s="290">
        <v>377467.55</v>
      </c>
      <c r="C37" s="290">
        <v>10484</v>
      </c>
      <c r="D37" s="290">
        <v>6698.53</v>
      </c>
      <c r="F37" s="62">
        <v>508220.99</v>
      </c>
      <c r="G37" s="62">
        <v>361831.54</v>
      </c>
      <c r="J37" s="291">
        <v>13890.57</v>
      </c>
      <c r="L37" s="291">
        <v>11930</v>
      </c>
      <c r="M37" s="291">
        <v>346</v>
      </c>
      <c r="P37" s="62">
        <v>907704.03</v>
      </c>
      <c r="Q37" s="62">
        <v>1930924.79</v>
      </c>
      <c r="S37" s="52">
        <v>706474.78</v>
      </c>
      <c r="U37" s="52">
        <v>1508.14</v>
      </c>
      <c r="V37" s="52">
        <v>868458</v>
      </c>
      <c r="X37" s="292">
        <v>1196538</v>
      </c>
      <c r="Y37" s="292">
        <v>7624</v>
      </c>
      <c r="AA37" s="292">
        <v>1221902.18</v>
      </c>
      <c r="AB37" s="292">
        <v>322649.03000000003</v>
      </c>
    </row>
    <row r="38" spans="1:31" x14ac:dyDescent="0.25">
      <c r="A38" s="62" t="s">
        <v>229</v>
      </c>
      <c r="B38" s="290">
        <v>148130.99</v>
      </c>
      <c r="C38" s="290">
        <v>11738</v>
      </c>
      <c r="D38" s="290">
        <v>19556.93</v>
      </c>
      <c r="F38" s="62">
        <v>293999.77</v>
      </c>
      <c r="G38" s="62">
        <v>316717.81</v>
      </c>
      <c r="J38" s="291">
        <v>53155.51</v>
      </c>
      <c r="L38" s="291">
        <v>145120</v>
      </c>
      <c r="M38" s="291">
        <v>9069.35</v>
      </c>
      <c r="P38" s="62">
        <v>331434.3</v>
      </c>
      <c r="Q38" s="62">
        <v>2854572.07</v>
      </c>
      <c r="S38" s="52">
        <v>1721238.62</v>
      </c>
      <c r="T38" s="52">
        <v>493248</v>
      </c>
      <c r="U38" s="52">
        <v>649.34</v>
      </c>
      <c r="V38" s="52">
        <v>287841</v>
      </c>
      <c r="X38" s="292">
        <v>1122658</v>
      </c>
      <c r="Y38" s="292">
        <v>106985</v>
      </c>
      <c r="Z38" s="292">
        <v>26078</v>
      </c>
      <c r="AA38" s="292">
        <v>1339343.7</v>
      </c>
      <c r="AB38" s="292">
        <v>363900.77</v>
      </c>
      <c r="AE38" s="292">
        <v>10000</v>
      </c>
    </row>
    <row r="39" spans="1:31" x14ac:dyDescent="0.25">
      <c r="A39" s="62" t="s">
        <v>230</v>
      </c>
      <c r="B39" s="290">
        <v>434338.21</v>
      </c>
      <c r="C39" s="290">
        <v>36302.949999999997</v>
      </c>
      <c r="D39" s="290">
        <v>32450.799999999999</v>
      </c>
      <c r="F39" s="62">
        <v>585242.85</v>
      </c>
      <c r="G39" s="62">
        <v>100969.68</v>
      </c>
      <c r="J39" s="291">
        <v>10583.5</v>
      </c>
      <c r="L39" s="291">
        <v>0</v>
      </c>
      <c r="P39" s="62">
        <v>264511</v>
      </c>
      <c r="Q39" s="62">
        <v>1440362.48</v>
      </c>
      <c r="S39" s="52">
        <v>952333.76</v>
      </c>
      <c r="T39" s="52">
        <v>197390</v>
      </c>
      <c r="U39" s="52">
        <v>2271.52</v>
      </c>
      <c r="V39" s="52">
        <v>702960</v>
      </c>
      <c r="W39" s="52">
        <v>50000</v>
      </c>
      <c r="X39" s="292">
        <v>920670</v>
      </c>
      <c r="Y39" s="292">
        <v>10177</v>
      </c>
      <c r="AA39" s="292">
        <v>953707.59</v>
      </c>
      <c r="AB39" s="292">
        <v>223922.11</v>
      </c>
      <c r="AE39" s="292">
        <v>10000</v>
      </c>
    </row>
    <row r="40" spans="1:31" x14ac:dyDescent="0.25">
      <c r="A40" s="62" t="s">
        <v>231</v>
      </c>
      <c r="B40" s="290">
        <v>402141.69</v>
      </c>
      <c r="C40" s="290">
        <v>11132.64</v>
      </c>
      <c r="D40" s="290">
        <v>19328.14</v>
      </c>
      <c r="F40" s="62">
        <v>104002.13</v>
      </c>
      <c r="G40" s="62">
        <v>264173.3</v>
      </c>
      <c r="J40" s="291">
        <v>9262.5</v>
      </c>
      <c r="L40" s="291">
        <v>71312.92</v>
      </c>
      <c r="N40" s="62">
        <v>25990</v>
      </c>
      <c r="P40" s="62">
        <v>215667.83</v>
      </c>
      <c r="Q40" s="62">
        <v>455164.99</v>
      </c>
      <c r="S40" s="52">
        <v>1429417.32</v>
      </c>
      <c r="T40" s="52">
        <v>61040</v>
      </c>
      <c r="U40" s="52">
        <v>1818.67</v>
      </c>
      <c r="V40" s="52">
        <v>937596.56</v>
      </c>
      <c r="X40" s="292">
        <v>1640896.56</v>
      </c>
      <c r="Y40" s="292">
        <v>5540</v>
      </c>
      <c r="AA40" s="292">
        <v>669836.41</v>
      </c>
      <c r="AB40" s="292">
        <v>104159.06</v>
      </c>
      <c r="AE40" s="292">
        <v>10000</v>
      </c>
    </row>
    <row r="41" spans="1:31" x14ac:dyDescent="0.25">
      <c r="A41" s="62" t="s">
        <v>232</v>
      </c>
      <c r="B41" s="290">
        <v>300016.46000000002</v>
      </c>
      <c r="C41" s="290">
        <v>2418</v>
      </c>
      <c r="D41" s="290">
        <v>38889.910000000003</v>
      </c>
      <c r="F41" s="62">
        <v>315614.28999999998</v>
      </c>
      <c r="G41" s="62">
        <v>192900.73</v>
      </c>
      <c r="J41" s="291">
        <v>9895.4500000000007</v>
      </c>
      <c r="L41" s="291">
        <v>169473.94</v>
      </c>
      <c r="M41" s="291">
        <v>6259.58</v>
      </c>
      <c r="P41" s="62">
        <v>134998.57999999999</v>
      </c>
      <c r="Q41" s="62">
        <v>1976836.89</v>
      </c>
      <c r="S41" s="52">
        <v>882792.76</v>
      </c>
      <c r="T41" s="52">
        <v>21800</v>
      </c>
      <c r="U41" s="52">
        <v>1656.21</v>
      </c>
      <c r="V41" s="52">
        <v>849399.9</v>
      </c>
      <c r="X41" s="292">
        <v>1222261.8999999999</v>
      </c>
      <c r="Y41" s="292">
        <v>3040</v>
      </c>
      <c r="Z41" s="292">
        <v>9953.17</v>
      </c>
      <c r="AA41" s="292">
        <v>633928.63</v>
      </c>
      <c r="AB41" s="292">
        <v>212418.28</v>
      </c>
      <c r="AE41" s="292">
        <v>16000</v>
      </c>
    </row>
    <row r="42" spans="1:31" x14ac:dyDescent="0.25">
      <c r="A42" s="62" t="s">
        <v>233</v>
      </c>
      <c r="B42" s="290">
        <v>455650.53</v>
      </c>
      <c r="C42" s="290">
        <v>21647</v>
      </c>
      <c r="D42" s="290">
        <v>94699.72</v>
      </c>
      <c r="F42" s="62">
        <v>652279.62</v>
      </c>
      <c r="G42" s="62">
        <v>302880.28999999998</v>
      </c>
      <c r="J42" s="291">
        <v>7262.18</v>
      </c>
      <c r="L42" s="291">
        <v>37525</v>
      </c>
      <c r="M42" s="291">
        <v>3349.66</v>
      </c>
      <c r="P42" s="62">
        <v>353276.99</v>
      </c>
      <c r="Q42" s="62">
        <v>1732965.71</v>
      </c>
      <c r="S42" s="52">
        <v>1758509.79</v>
      </c>
      <c r="T42" s="52">
        <v>157820</v>
      </c>
      <c r="U42" s="52">
        <v>2533.4</v>
      </c>
      <c r="V42" s="52">
        <v>631610.80000000005</v>
      </c>
      <c r="X42" s="292">
        <v>1491515.8</v>
      </c>
      <c r="Y42" s="292">
        <v>13040</v>
      </c>
      <c r="Z42" s="292">
        <v>9989</v>
      </c>
      <c r="AA42" s="292">
        <v>1138252.6100000001</v>
      </c>
      <c r="AB42" s="292">
        <v>259885.66</v>
      </c>
      <c r="AE42" s="292">
        <v>10000</v>
      </c>
    </row>
    <row r="43" spans="1:31" x14ac:dyDescent="0.25">
      <c r="A43" s="62" t="s">
        <v>234</v>
      </c>
      <c r="B43" s="290">
        <v>558245.63</v>
      </c>
      <c r="C43" s="290">
        <v>30741.200000000001</v>
      </c>
      <c r="D43" s="290">
        <v>74529.279999999999</v>
      </c>
      <c r="F43" s="62">
        <v>587124.22</v>
      </c>
      <c r="G43" s="62">
        <v>226346.78</v>
      </c>
      <c r="J43" s="291">
        <v>11294.05</v>
      </c>
      <c r="L43" s="291">
        <v>0</v>
      </c>
      <c r="M43" s="291">
        <v>159</v>
      </c>
      <c r="Q43" s="62">
        <v>2083523.09</v>
      </c>
      <c r="S43" s="52">
        <v>1102333.29</v>
      </c>
      <c r="T43" s="52">
        <v>194940</v>
      </c>
      <c r="U43" s="52">
        <v>2833.1</v>
      </c>
      <c r="V43" s="52">
        <v>668848.19999999995</v>
      </c>
      <c r="X43" s="292">
        <v>1172058.2</v>
      </c>
      <c r="Y43" s="292">
        <v>8840</v>
      </c>
      <c r="AA43" s="292">
        <v>660695.53</v>
      </c>
      <c r="AB43" s="292">
        <v>354987.41</v>
      </c>
      <c r="AE43" s="292">
        <v>20000</v>
      </c>
    </row>
    <row r="44" spans="1:31" x14ac:dyDescent="0.25">
      <c r="A44" s="62" t="s">
        <v>235</v>
      </c>
      <c r="B44" s="290">
        <v>391849.78</v>
      </c>
      <c r="C44" s="290">
        <v>10400</v>
      </c>
      <c r="D44" s="290">
        <v>13697.99</v>
      </c>
      <c r="F44" s="62">
        <v>1154375.6200000001</v>
      </c>
      <c r="G44" s="62">
        <v>319203.63</v>
      </c>
      <c r="I44" s="291">
        <v>0</v>
      </c>
      <c r="J44" s="291">
        <v>12071.92</v>
      </c>
      <c r="L44" s="291">
        <v>0</v>
      </c>
      <c r="N44" s="62">
        <v>121443</v>
      </c>
      <c r="P44" s="62">
        <v>2002165.66</v>
      </c>
      <c r="S44" s="52">
        <v>1417396.19</v>
      </c>
      <c r="U44" s="52">
        <v>2860.86</v>
      </c>
      <c r="V44" s="52">
        <v>696289.5</v>
      </c>
      <c r="X44" s="292">
        <v>1237477.5</v>
      </c>
      <c r="Y44" s="292">
        <v>2200</v>
      </c>
      <c r="AA44" s="292">
        <v>801370.4</v>
      </c>
      <c r="AB44" s="292">
        <v>215695.34</v>
      </c>
      <c r="AE44" s="292">
        <v>10000</v>
      </c>
    </row>
    <row r="45" spans="1:31" x14ac:dyDescent="0.25">
      <c r="A45" s="62" t="s">
        <v>236</v>
      </c>
      <c r="B45" s="290">
        <v>52840.07</v>
      </c>
      <c r="C45" s="290">
        <v>60319.98</v>
      </c>
      <c r="D45" s="290">
        <v>34901.89</v>
      </c>
      <c r="F45" s="62">
        <v>768699.54</v>
      </c>
      <c r="G45" s="62">
        <v>355193.1</v>
      </c>
      <c r="J45" s="291">
        <v>19437.75</v>
      </c>
      <c r="L45" s="291">
        <v>0</v>
      </c>
      <c r="M45" s="291">
        <v>2770.73</v>
      </c>
      <c r="P45" s="62">
        <v>-30038.71</v>
      </c>
      <c r="Q45" s="62">
        <v>1500565.11</v>
      </c>
      <c r="S45" s="52">
        <v>1678307.34</v>
      </c>
      <c r="T45" s="52">
        <v>185000</v>
      </c>
      <c r="U45" s="52">
        <v>493.47</v>
      </c>
      <c r="V45" s="52">
        <v>905755</v>
      </c>
      <c r="X45" s="292">
        <v>1605804</v>
      </c>
      <c r="Y45" s="292">
        <v>19117</v>
      </c>
      <c r="Z45" s="292">
        <v>4240</v>
      </c>
      <c r="AA45" s="292">
        <v>1073863.5900000001</v>
      </c>
      <c r="AB45" s="292">
        <v>277498.84000000003</v>
      </c>
      <c r="AE45" s="292">
        <v>10000</v>
      </c>
    </row>
    <row r="46" spans="1:31" x14ac:dyDescent="0.25">
      <c r="A46" s="62" t="s">
        <v>238</v>
      </c>
      <c r="B46" s="290">
        <v>85841.51</v>
      </c>
      <c r="C46" s="290">
        <v>2219</v>
      </c>
      <c r="D46" s="290">
        <v>12891.9</v>
      </c>
      <c r="F46" s="62">
        <v>40854.53</v>
      </c>
      <c r="G46" s="62">
        <v>294228.84000000003</v>
      </c>
      <c r="H46" s="62">
        <v>1</v>
      </c>
      <c r="J46" s="291">
        <v>13562</v>
      </c>
      <c r="L46" s="291">
        <v>40350</v>
      </c>
      <c r="N46" s="62">
        <v>0</v>
      </c>
      <c r="P46" s="62">
        <v>-1607738.64</v>
      </c>
      <c r="Q46" s="62">
        <v>2280594.58</v>
      </c>
      <c r="S46" s="52">
        <v>1074056.8799999999</v>
      </c>
      <c r="U46" s="52">
        <v>925.31</v>
      </c>
      <c r="V46" s="52">
        <v>1458270.3</v>
      </c>
      <c r="X46" s="292">
        <v>1753422.3</v>
      </c>
      <c r="AA46" s="292">
        <v>769504.63</v>
      </c>
      <c r="AB46" s="292">
        <v>158912.98000000001</v>
      </c>
      <c r="AE46" s="292">
        <v>10000</v>
      </c>
    </row>
    <row r="47" spans="1:31" x14ac:dyDescent="0.25">
      <c r="A47" s="62" t="s">
        <v>242</v>
      </c>
      <c r="B47" s="290">
        <v>473712.32</v>
      </c>
      <c r="C47" s="290">
        <v>0</v>
      </c>
      <c r="D47" s="290">
        <v>4528.05</v>
      </c>
      <c r="F47" s="62">
        <v>5569371.4500000002</v>
      </c>
      <c r="G47" s="62">
        <v>1416623.45</v>
      </c>
      <c r="I47" s="291">
        <v>0</v>
      </c>
      <c r="J47" s="291">
        <v>27838</v>
      </c>
      <c r="L47" s="291">
        <v>0</v>
      </c>
      <c r="M47" s="291">
        <v>0</v>
      </c>
      <c r="O47" s="62">
        <v>-1171647.55</v>
      </c>
      <c r="P47" s="62">
        <v>0</v>
      </c>
      <c r="Q47" s="62">
        <v>2114009</v>
      </c>
      <c r="S47" s="52">
        <v>1240148.4099999999</v>
      </c>
      <c r="U47" s="52">
        <v>1625.95</v>
      </c>
      <c r="V47" s="52">
        <v>783886.6</v>
      </c>
      <c r="X47" s="292">
        <v>1110446.6000000001</v>
      </c>
      <c r="AA47" s="292">
        <v>818084.82</v>
      </c>
      <c r="AB47" s="292">
        <v>555510.93000000005</v>
      </c>
    </row>
    <row r="48" spans="1:31" x14ac:dyDescent="0.25">
      <c r="A48" s="62" t="s">
        <v>243</v>
      </c>
      <c r="B48" s="290">
        <v>355600.88</v>
      </c>
      <c r="C48" s="290">
        <v>27000</v>
      </c>
      <c r="D48" s="290">
        <v>10258.58</v>
      </c>
      <c r="F48" s="62">
        <v>3428655.7</v>
      </c>
      <c r="G48" s="62">
        <v>796245.23</v>
      </c>
      <c r="I48" s="291">
        <v>0</v>
      </c>
      <c r="J48" s="291">
        <v>56252</v>
      </c>
      <c r="L48" s="291">
        <v>55000</v>
      </c>
      <c r="M48" s="291">
        <v>0</v>
      </c>
      <c r="O48" s="62">
        <v>488987.81</v>
      </c>
      <c r="P48" s="62">
        <v>0</v>
      </c>
      <c r="Q48" s="62">
        <v>1646714.98</v>
      </c>
      <c r="S48" s="52">
        <v>1562255.32</v>
      </c>
      <c r="U48" s="52">
        <v>2102.48</v>
      </c>
      <c r="V48" s="52">
        <v>843554.5</v>
      </c>
      <c r="W48" s="52">
        <v>400</v>
      </c>
      <c r="X48" s="292">
        <v>1309802.5</v>
      </c>
      <c r="Z48" s="292">
        <v>15003</v>
      </c>
      <c r="AA48" s="292">
        <v>1410745.92</v>
      </c>
      <c r="AB48" s="292">
        <v>252658.72</v>
      </c>
    </row>
    <row r="49" spans="1:31" x14ac:dyDescent="0.25">
      <c r="A49" s="289" t="s">
        <v>244</v>
      </c>
      <c r="B49" s="290">
        <v>962842.72</v>
      </c>
      <c r="C49" s="290">
        <v>0</v>
      </c>
      <c r="D49" s="290">
        <v>4878.78</v>
      </c>
      <c r="F49" s="62">
        <v>1046355.76</v>
      </c>
      <c r="G49" s="62">
        <v>1968337.52</v>
      </c>
      <c r="H49" s="62">
        <v>73999</v>
      </c>
      <c r="J49" s="291">
        <v>12190</v>
      </c>
      <c r="L49" s="291">
        <v>0</v>
      </c>
      <c r="P49" s="62">
        <v>0</v>
      </c>
      <c r="Q49" s="62">
        <v>2273364.33</v>
      </c>
      <c r="S49" s="52">
        <v>1129325.21</v>
      </c>
      <c r="U49" s="52">
        <v>3836.66</v>
      </c>
      <c r="V49" s="52">
        <v>624600</v>
      </c>
      <c r="X49" s="292">
        <v>1044740</v>
      </c>
      <c r="Z49" s="292">
        <v>5956</v>
      </c>
      <c r="AA49" s="292">
        <v>698408.94</v>
      </c>
      <c r="AB49" s="292">
        <v>301803.40000000002</v>
      </c>
    </row>
    <row r="50" spans="1:31" x14ac:dyDescent="0.25">
      <c r="A50" s="62" t="s">
        <v>248</v>
      </c>
      <c r="B50" s="290">
        <v>1956546.99</v>
      </c>
      <c r="C50" s="290">
        <v>123274</v>
      </c>
      <c r="D50" s="290">
        <v>0</v>
      </c>
      <c r="F50" s="62">
        <v>257624.19</v>
      </c>
      <c r="G50" s="62">
        <v>694980.43</v>
      </c>
      <c r="I50" s="291">
        <v>462593</v>
      </c>
      <c r="J50" s="291">
        <v>139521.49</v>
      </c>
      <c r="L50" s="291">
        <v>568123.1</v>
      </c>
      <c r="M50" s="291">
        <v>1185.9000000000001</v>
      </c>
      <c r="P50" s="62">
        <v>55344</v>
      </c>
      <c r="Q50" s="62">
        <v>2191305.25</v>
      </c>
      <c r="S50" s="52">
        <v>1283242.56</v>
      </c>
      <c r="T50" s="52">
        <v>22600</v>
      </c>
      <c r="U50" s="52">
        <v>2804.31</v>
      </c>
      <c r="V50" s="52">
        <v>1252378.1000000001</v>
      </c>
      <c r="W50" s="52">
        <v>160000</v>
      </c>
      <c r="X50" s="292">
        <v>1287728.1000000001</v>
      </c>
      <c r="AA50" s="292">
        <v>858548.89</v>
      </c>
      <c r="AB50" s="292">
        <v>219892.45</v>
      </c>
    </row>
    <row r="51" spans="1:31" x14ac:dyDescent="0.25">
      <c r="A51" s="62" t="s">
        <v>249</v>
      </c>
      <c r="B51" s="290">
        <v>1462533.24</v>
      </c>
      <c r="C51" s="290">
        <v>0</v>
      </c>
      <c r="D51" s="290">
        <v>128275.6</v>
      </c>
      <c r="F51" s="62">
        <v>1015851.77</v>
      </c>
      <c r="G51" s="62">
        <v>465324.37</v>
      </c>
      <c r="I51" s="291">
        <v>0</v>
      </c>
      <c r="J51" s="291">
        <v>0</v>
      </c>
      <c r="L51" s="291">
        <v>246125.55</v>
      </c>
      <c r="M51" s="291">
        <v>3281.84</v>
      </c>
      <c r="Q51" s="62">
        <v>2281491.52</v>
      </c>
      <c r="S51" s="52">
        <v>3260785.14</v>
      </c>
      <c r="T51" s="52">
        <v>349900</v>
      </c>
      <c r="U51" s="52">
        <v>6706.96</v>
      </c>
      <c r="V51" s="52">
        <v>2071620</v>
      </c>
      <c r="W51" s="52">
        <v>1750</v>
      </c>
      <c r="X51" s="292">
        <v>3155100</v>
      </c>
      <c r="Y51" s="292">
        <v>5618</v>
      </c>
      <c r="AA51" s="292">
        <v>2566425.7599999998</v>
      </c>
      <c r="AB51" s="292">
        <v>148498.43</v>
      </c>
    </row>
    <row r="52" spans="1:31" s="74" customFormat="1" x14ac:dyDescent="0.25">
      <c r="A52" s="287" t="s">
        <v>250</v>
      </c>
      <c r="B52" s="300">
        <v>134318.21</v>
      </c>
      <c r="C52" s="300">
        <v>31800</v>
      </c>
      <c r="D52" s="300">
        <v>3948.64</v>
      </c>
      <c r="E52" s="300"/>
      <c r="F52" s="287">
        <v>438256.66</v>
      </c>
      <c r="G52" s="287">
        <v>503098.15</v>
      </c>
      <c r="H52" s="287"/>
      <c r="I52" s="301">
        <v>0</v>
      </c>
      <c r="J52" s="301">
        <v>0</v>
      </c>
      <c r="K52" s="301"/>
      <c r="L52" s="301">
        <v>225000</v>
      </c>
      <c r="M52" s="301">
        <v>1996.12</v>
      </c>
      <c r="N52" s="287"/>
      <c r="O52" s="287"/>
      <c r="P52" s="287">
        <v>1035.6400000000001</v>
      </c>
      <c r="Q52" s="287">
        <v>2647377.69</v>
      </c>
      <c r="R52" s="54"/>
      <c r="S52" s="54">
        <v>2219125.17</v>
      </c>
      <c r="T52" s="54"/>
      <c r="U52" s="54">
        <v>1698.91</v>
      </c>
      <c r="V52" s="54">
        <v>1113266.2</v>
      </c>
      <c r="W52" s="54"/>
      <c r="X52" s="297">
        <v>2032504.2</v>
      </c>
      <c r="Y52" s="297">
        <v>25612.45</v>
      </c>
      <c r="Z52" s="297"/>
      <c r="AA52" s="297">
        <v>1833986.67</v>
      </c>
      <c r="AB52" s="297">
        <v>210498.01</v>
      </c>
      <c r="AC52" s="297"/>
      <c r="AD52" s="297"/>
      <c r="AE52" s="297"/>
    </row>
    <row r="53" spans="1:31" x14ac:dyDescent="0.25">
      <c r="A53" s="62" t="s">
        <v>251</v>
      </c>
      <c r="B53" s="290">
        <v>487523.85</v>
      </c>
      <c r="C53" s="290">
        <v>0</v>
      </c>
      <c r="D53" s="290">
        <v>82901.119999999995</v>
      </c>
      <c r="F53" s="62">
        <v>384237.66</v>
      </c>
      <c r="G53" s="62">
        <v>422650.31</v>
      </c>
      <c r="I53" s="291">
        <v>0</v>
      </c>
      <c r="J53" s="291">
        <v>0</v>
      </c>
      <c r="L53" s="291">
        <v>501732.64</v>
      </c>
      <c r="M53" s="291">
        <v>2462.56</v>
      </c>
      <c r="Q53" s="62">
        <v>4706462.17</v>
      </c>
      <c r="S53" s="52">
        <v>1429912.15</v>
      </c>
      <c r="U53" s="52">
        <v>1368.61</v>
      </c>
      <c r="V53" s="52">
        <v>1677682.64</v>
      </c>
      <c r="W53" s="52">
        <v>159000</v>
      </c>
      <c r="X53" s="292">
        <v>2011592.64</v>
      </c>
      <c r="Y53" s="292">
        <v>31301</v>
      </c>
      <c r="AA53" s="292">
        <v>1390603.56</v>
      </c>
      <c r="AB53" s="292">
        <v>216230.96</v>
      </c>
    </row>
    <row r="54" spans="1:31" x14ac:dyDescent="0.25">
      <c r="A54" s="62" t="s">
        <v>255</v>
      </c>
      <c r="B54" s="290">
        <v>287924.99</v>
      </c>
      <c r="C54" s="290">
        <v>0</v>
      </c>
      <c r="D54" s="290">
        <v>91403.72</v>
      </c>
      <c r="F54" s="62">
        <v>1622415.82</v>
      </c>
      <c r="G54" s="62">
        <v>446820.11</v>
      </c>
      <c r="H54" s="62">
        <v>0</v>
      </c>
      <c r="L54" s="291">
        <v>346755</v>
      </c>
      <c r="M54" s="291">
        <v>2245</v>
      </c>
      <c r="P54" s="62">
        <v>953281.74</v>
      </c>
      <c r="Q54" s="62">
        <v>954921</v>
      </c>
      <c r="S54" s="52">
        <v>1612827.8</v>
      </c>
      <c r="T54" s="52">
        <v>81500</v>
      </c>
      <c r="U54" s="52">
        <v>2367.4499999999998</v>
      </c>
      <c r="V54" s="52">
        <v>942070</v>
      </c>
      <c r="W54" s="52">
        <v>758034.67</v>
      </c>
      <c r="X54" s="292">
        <v>1540993</v>
      </c>
      <c r="Y54" s="292">
        <v>31438</v>
      </c>
      <c r="Z54" s="292">
        <v>13730</v>
      </c>
      <c r="AA54" s="292">
        <v>1302672.8600000001</v>
      </c>
      <c r="AB54" s="292">
        <v>215476.16</v>
      </c>
      <c r="AE54" s="292">
        <v>100000</v>
      </c>
    </row>
    <row r="55" spans="1:31" x14ac:dyDescent="0.25">
      <c r="A55" s="62" t="s">
        <v>256</v>
      </c>
      <c r="B55" s="290">
        <v>1881394.64</v>
      </c>
      <c r="C55" s="290">
        <v>0</v>
      </c>
      <c r="D55" s="290">
        <v>24719.16</v>
      </c>
      <c r="F55" s="62">
        <v>773193.01</v>
      </c>
      <c r="G55" s="62">
        <v>463895.42</v>
      </c>
      <c r="L55" s="291">
        <v>100018.63</v>
      </c>
      <c r="M55" s="291">
        <v>2244805.5</v>
      </c>
      <c r="P55" s="62">
        <v>740145.36</v>
      </c>
      <c r="Q55" s="62">
        <v>2528782.23</v>
      </c>
      <c r="S55" s="52">
        <v>1303684.32</v>
      </c>
      <c r="U55" s="52">
        <v>9178.5300000000007</v>
      </c>
      <c r="V55" s="52">
        <v>1311110</v>
      </c>
      <c r="W55" s="52">
        <v>1206124.3600000001</v>
      </c>
      <c r="X55" s="292">
        <v>2045352</v>
      </c>
      <c r="Y55" s="292">
        <v>125781</v>
      </c>
      <c r="AA55" s="292">
        <v>3880223.57</v>
      </c>
      <c r="AB55" s="292">
        <v>233894.13</v>
      </c>
      <c r="AE55" s="292">
        <v>14330</v>
      </c>
    </row>
    <row r="56" spans="1:31" x14ac:dyDescent="0.25">
      <c r="A56" s="62" t="s">
        <v>257</v>
      </c>
      <c r="B56" s="290">
        <v>154267.99</v>
      </c>
      <c r="C56" s="290">
        <v>0</v>
      </c>
      <c r="D56" s="290">
        <v>50820.31</v>
      </c>
      <c r="F56" s="62">
        <v>1043148.48</v>
      </c>
      <c r="G56" s="62">
        <v>140089.07</v>
      </c>
      <c r="J56" s="291">
        <v>-25800</v>
      </c>
      <c r="L56" s="291">
        <v>147273</v>
      </c>
      <c r="M56" s="291">
        <v>1105</v>
      </c>
      <c r="P56" s="62">
        <v>-878283.71</v>
      </c>
      <c r="Q56" s="62">
        <v>2500517.0699999998</v>
      </c>
      <c r="S56" s="52">
        <v>1111796.1299999999</v>
      </c>
      <c r="T56" s="52">
        <v>18200</v>
      </c>
      <c r="U56" s="52">
        <v>1393.09</v>
      </c>
      <c r="V56" s="52">
        <v>1374040</v>
      </c>
      <c r="W56" s="52">
        <v>45600</v>
      </c>
      <c r="X56" s="292">
        <v>1679823</v>
      </c>
      <c r="Y56" s="292">
        <v>31156</v>
      </c>
      <c r="AA56" s="292">
        <v>888461.32</v>
      </c>
      <c r="AB56" s="292">
        <v>203520.41</v>
      </c>
      <c r="AE56" s="292">
        <v>104000</v>
      </c>
    </row>
    <row r="57" spans="1:31" x14ac:dyDescent="0.25">
      <c r="A57" s="62" t="s">
        <v>258</v>
      </c>
      <c r="B57" s="290">
        <v>693410.3</v>
      </c>
      <c r="C57" s="290">
        <v>0</v>
      </c>
      <c r="D57" s="290">
        <v>44607.05</v>
      </c>
      <c r="F57" s="62">
        <v>615100.57999999996</v>
      </c>
      <c r="G57" s="62">
        <v>483378.76</v>
      </c>
      <c r="J57" s="291">
        <v>-12250</v>
      </c>
      <c r="L57" s="291">
        <v>625360</v>
      </c>
      <c r="M57" s="291">
        <v>2397</v>
      </c>
      <c r="P57" s="62">
        <v>-248291.97</v>
      </c>
      <c r="Q57" s="62">
        <v>1946573.94</v>
      </c>
      <c r="S57" s="52">
        <v>1868287.49</v>
      </c>
      <c r="U57" s="52">
        <v>2037.92</v>
      </c>
      <c r="V57" s="52">
        <v>1275350</v>
      </c>
      <c r="W57" s="52">
        <v>110000</v>
      </c>
      <c r="X57" s="292">
        <v>2055612</v>
      </c>
      <c r="Y57" s="292">
        <v>64193</v>
      </c>
      <c r="AA57" s="292">
        <v>1296325.1399999999</v>
      </c>
      <c r="AB57" s="292">
        <v>315625.55</v>
      </c>
    </row>
    <row r="58" spans="1:31" x14ac:dyDescent="0.25">
      <c r="A58" s="62" t="s">
        <v>259</v>
      </c>
      <c r="B58" s="290">
        <v>303979.96000000002</v>
      </c>
      <c r="C58" s="290">
        <v>0</v>
      </c>
      <c r="D58" s="290">
        <v>44085.46</v>
      </c>
      <c r="F58" s="62">
        <v>239344.91</v>
      </c>
      <c r="G58" s="62">
        <v>113325.64</v>
      </c>
      <c r="J58" s="291">
        <v>6092</v>
      </c>
      <c r="L58" s="291">
        <v>87300</v>
      </c>
      <c r="M58" s="291">
        <v>-6944</v>
      </c>
      <c r="P58" s="62">
        <v>-295573.74</v>
      </c>
      <c r="Q58" s="62">
        <v>980950.37</v>
      </c>
      <c r="S58" s="52">
        <v>881143.4</v>
      </c>
      <c r="T58" s="52">
        <v>9000</v>
      </c>
      <c r="U58" s="52">
        <v>900.47</v>
      </c>
      <c r="V58" s="52">
        <v>1204410</v>
      </c>
      <c r="W58" s="52">
        <v>118000</v>
      </c>
      <c r="X58" s="292">
        <v>1385127</v>
      </c>
      <c r="Y58" s="292">
        <v>35623</v>
      </c>
      <c r="AA58" s="292">
        <v>782214.15</v>
      </c>
      <c r="AB58" s="292">
        <v>69362.38</v>
      </c>
    </row>
    <row r="59" spans="1:31" x14ac:dyDescent="0.25">
      <c r="A59" s="289" t="s">
        <v>260</v>
      </c>
      <c r="B59" s="290">
        <v>175048.93</v>
      </c>
      <c r="C59" s="290">
        <v>0</v>
      </c>
      <c r="D59" s="290">
        <v>19717.47</v>
      </c>
      <c r="F59" s="62">
        <v>1106147.73</v>
      </c>
      <c r="G59" s="62">
        <v>52602.13</v>
      </c>
      <c r="L59" s="291">
        <v>121900</v>
      </c>
      <c r="M59" s="291">
        <v>514</v>
      </c>
      <c r="P59" s="62">
        <v>-142893.22</v>
      </c>
      <c r="Q59" s="62">
        <v>1692734.22</v>
      </c>
      <c r="S59" s="52">
        <v>569607.9</v>
      </c>
      <c r="U59" s="52">
        <v>775.04</v>
      </c>
      <c r="V59" s="52">
        <v>908440</v>
      </c>
      <c r="W59" s="52">
        <v>14082</v>
      </c>
      <c r="X59" s="292">
        <v>1062078</v>
      </c>
      <c r="Y59" s="292">
        <v>13140</v>
      </c>
      <c r="AA59" s="292">
        <v>482725.76</v>
      </c>
      <c r="AB59" s="292">
        <v>153455.92000000001</v>
      </c>
      <c r="AE59" s="292">
        <v>100000</v>
      </c>
    </row>
    <row r="60" spans="1:31" x14ac:dyDescent="0.25">
      <c r="A60" s="62" t="s">
        <v>264</v>
      </c>
      <c r="B60" s="290">
        <v>361615.33</v>
      </c>
      <c r="C60" s="290">
        <v>26960</v>
      </c>
      <c r="D60" s="290">
        <v>12112.3</v>
      </c>
      <c r="F60" s="62">
        <v>843889.1</v>
      </c>
      <c r="G60" s="62">
        <v>-481117.79</v>
      </c>
      <c r="I60" s="291">
        <v>49591</v>
      </c>
      <c r="J60" s="291">
        <v>81923.37</v>
      </c>
      <c r="L60" s="291">
        <v>622319</v>
      </c>
      <c r="S60" s="52">
        <v>1271904.1100000001</v>
      </c>
      <c r="U60" s="52">
        <v>1315.98</v>
      </c>
      <c r="V60" s="52">
        <v>861095.7</v>
      </c>
      <c r="X60" s="292">
        <v>1440497.66</v>
      </c>
      <c r="Y60" s="292">
        <v>5840</v>
      </c>
      <c r="Z60" s="292">
        <v>37862</v>
      </c>
      <c r="AA60" s="292">
        <v>1004254.86</v>
      </c>
      <c r="AB60" s="292">
        <v>245576.88</v>
      </c>
    </row>
    <row r="61" spans="1:31" x14ac:dyDescent="0.25">
      <c r="A61" s="62" t="s">
        <v>265</v>
      </c>
      <c r="B61" s="290">
        <v>415618.83</v>
      </c>
      <c r="C61" s="290">
        <v>138174</v>
      </c>
      <c r="D61" s="290">
        <v>219083.69</v>
      </c>
      <c r="F61" s="62">
        <v>731774.87</v>
      </c>
      <c r="G61" s="62">
        <v>-137475.09</v>
      </c>
      <c r="I61" s="291">
        <v>136737</v>
      </c>
      <c r="J61" s="291">
        <v>8175</v>
      </c>
      <c r="L61" s="291">
        <v>82563</v>
      </c>
      <c r="M61" s="291">
        <v>9966</v>
      </c>
      <c r="P61" s="62">
        <v>95260.28</v>
      </c>
      <c r="Q61" s="62">
        <v>1549075.07</v>
      </c>
      <c r="R61" s="52">
        <v>159.38999999999999</v>
      </c>
      <c r="S61" s="52">
        <v>1885537.18</v>
      </c>
      <c r="T61" s="52">
        <v>245387</v>
      </c>
      <c r="U61" s="52">
        <v>2808.64</v>
      </c>
      <c r="V61" s="52">
        <v>1191321.1000000001</v>
      </c>
      <c r="W61" s="52">
        <v>293800</v>
      </c>
      <c r="X61" s="292">
        <v>1615241.1</v>
      </c>
      <c r="AA61" s="292">
        <v>1546923.85</v>
      </c>
      <c r="AB61" s="292">
        <v>489114.5</v>
      </c>
    </row>
    <row r="62" spans="1:31" x14ac:dyDescent="0.25">
      <c r="A62" s="62" t="s">
        <v>266</v>
      </c>
      <c r="B62" s="290">
        <v>216348.67</v>
      </c>
      <c r="C62" s="290">
        <v>881031</v>
      </c>
      <c r="D62" s="290">
        <v>68003.509999999995</v>
      </c>
      <c r="F62" s="62">
        <v>31919.279999999999</v>
      </c>
      <c r="G62" s="62">
        <v>181066.26</v>
      </c>
      <c r="J62" s="291">
        <v>84625</v>
      </c>
      <c r="L62" s="291">
        <v>402664</v>
      </c>
      <c r="M62" s="291">
        <v>895001.68</v>
      </c>
      <c r="Q62" s="62">
        <v>3406179.86</v>
      </c>
      <c r="S62" s="52">
        <v>2088291.1</v>
      </c>
      <c r="T62" s="52">
        <v>230000</v>
      </c>
      <c r="U62" s="52">
        <v>1491.74</v>
      </c>
      <c r="V62" s="52">
        <v>1205994.3999999999</v>
      </c>
      <c r="W62" s="52">
        <v>182400</v>
      </c>
      <c r="X62" s="292">
        <v>1934194.4</v>
      </c>
      <c r="AA62" s="292">
        <v>1985371.98</v>
      </c>
      <c r="AB62" s="292">
        <v>194931.72</v>
      </c>
    </row>
    <row r="63" spans="1:31" x14ac:dyDescent="0.25">
      <c r="A63" s="62" t="s">
        <v>267</v>
      </c>
      <c r="B63" s="290">
        <v>201735.38</v>
      </c>
      <c r="C63" s="290">
        <v>213289</v>
      </c>
      <c r="D63" s="290">
        <v>7211.46</v>
      </c>
      <c r="F63" s="62">
        <v>195166.88</v>
      </c>
      <c r="G63" s="62">
        <v>142734.67000000001</v>
      </c>
      <c r="I63" s="291">
        <v>16300</v>
      </c>
      <c r="J63" s="291">
        <v>13325</v>
      </c>
      <c r="L63" s="291">
        <v>479073</v>
      </c>
      <c r="Q63" s="62">
        <v>1679166.57</v>
      </c>
      <c r="S63" s="52">
        <v>1382248.01</v>
      </c>
      <c r="U63" s="52">
        <v>996.03</v>
      </c>
      <c r="V63" s="52">
        <v>126274.1</v>
      </c>
      <c r="X63" s="292">
        <v>434472.1</v>
      </c>
      <c r="Z63" s="292">
        <v>31772</v>
      </c>
      <c r="AA63" s="292">
        <v>1003074.94</v>
      </c>
      <c r="AB63" s="292">
        <v>182984.92</v>
      </c>
    </row>
    <row r="64" spans="1:31" x14ac:dyDescent="0.25">
      <c r="A64" s="62" t="s">
        <v>268</v>
      </c>
      <c r="B64" s="290">
        <v>144748.85</v>
      </c>
      <c r="C64" s="290">
        <v>2613</v>
      </c>
      <c r="D64" s="290">
        <v>55758.43</v>
      </c>
      <c r="F64" s="62">
        <v>553798.32999999996</v>
      </c>
      <c r="G64" s="62">
        <v>252621.48</v>
      </c>
      <c r="I64" s="291">
        <v>0</v>
      </c>
      <c r="J64" s="291">
        <v>31275</v>
      </c>
      <c r="L64" s="291">
        <v>17700</v>
      </c>
      <c r="M64" s="291">
        <v>43400</v>
      </c>
      <c r="Q64" s="62">
        <v>1290095.46</v>
      </c>
      <c r="S64" s="52">
        <v>1749351.06</v>
      </c>
      <c r="U64" s="52">
        <v>1216.46</v>
      </c>
      <c r="V64" s="52">
        <v>771216</v>
      </c>
      <c r="W64" s="52">
        <v>263400</v>
      </c>
      <c r="X64" s="292">
        <v>1349486</v>
      </c>
      <c r="AA64" s="292">
        <v>1075483.99</v>
      </c>
      <c r="AB64" s="292">
        <v>146671.22</v>
      </c>
    </row>
    <row r="65" spans="1:31" x14ac:dyDescent="0.25">
      <c r="A65" s="62" t="s">
        <v>269</v>
      </c>
      <c r="B65" s="290">
        <v>381813.7</v>
      </c>
      <c r="C65" s="290">
        <v>0</v>
      </c>
      <c r="D65" s="290">
        <v>56512.639999999999</v>
      </c>
      <c r="F65" s="62">
        <v>28093.919999999998</v>
      </c>
      <c r="G65" s="62">
        <v>100331.84</v>
      </c>
      <c r="I65" s="291">
        <v>6473</v>
      </c>
      <c r="J65" s="291">
        <v>68085</v>
      </c>
      <c r="L65" s="291">
        <v>132424</v>
      </c>
      <c r="M65" s="291">
        <v>4975</v>
      </c>
      <c r="P65" s="62">
        <v>-1474426.49</v>
      </c>
      <c r="Q65" s="62">
        <v>2056145.55</v>
      </c>
      <c r="S65" s="52">
        <v>1774605.45</v>
      </c>
      <c r="U65" s="52">
        <v>2189.67</v>
      </c>
      <c r="V65" s="52">
        <v>1894403.7</v>
      </c>
      <c r="W65" s="52">
        <v>7500</v>
      </c>
      <c r="X65" s="292">
        <v>2362623.7000000002</v>
      </c>
      <c r="Z65" s="292">
        <v>25472</v>
      </c>
      <c r="AA65" s="292">
        <v>982554.78</v>
      </c>
      <c r="AB65" s="292">
        <v>343053.3</v>
      </c>
    </row>
    <row r="66" spans="1:31" x14ac:dyDescent="0.25">
      <c r="A66" s="62" t="s">
        <v>273</v>
      </c>
      <c r="B66" s="290">
        <v>258709.19</v>
      </c>
      <c r="C66" s="290">
        <v>0</v>
      </c>
      <c r="D66" s="290">
        <v>99348.62</v>
      </c>
      <c r="F66" s="62">
        <v>796501.49</v>
      </c>
      <c r="G66" s="62">
        <v>486699.5</v>
      </c>
      <c r="I66" s="291">
        <v>0</v>
      </c>
      <c r="J66" s="291">
        <v>13683.74</v>
      </c>
      <c r="L66" s="291">
        <v>51215</v>
      </c>
      <c r="M66" s="291">
        <v>11675</v>
      </c>
      <c r="P66" s="62">
        <v>-233564.22</v>
      </c>
      <c r="Q66" s="62">
        <v>2912713.08</v>
      </c>
      <c r="S66" s="52">
        <v>2200342.48</v>
      </c>
      <c r="T66" s="52">
        <v>533376</v>
      </c>
      <c r="U66" s="52">
        <v>2001.55</v>
      </c>
      <c r="W66" s="52">
        <v>20000</v>
      </c>
      <c r="X66" s="292">
        <v>962000</v>
      </c>
      <c r="Z66" s="292">
        <v>28070</v>
      </c>
      <c r="AA66" s="292">
        <v>2005084.65</v>
      </c>
      <c r="AB66" s="292">
        <v>346897.3</v>
      </c>
    </row>
    <row r="67" spans="1:31" s="295" customFormat="1" x14ac:dyDescent="0.25">
      <c r="A67" s="62" t="s">
        <v>274</v>
      </c>
      <c r="B67" s="300">
        <v>300667.90000000002</v>
      </c>
      <c r="C67" s="300">
        <v>0</v>
      </c>
      <c r="D67" s="300">
        <v>37046.720000000001</v>
      </c>
      <c r="E67" s="300"/>
      <c r="F67" s="289">
        <v>911150.9</v>
      </c>
      <c r="G67" s="289">
        <v>567066.21</v>
      </c>
      <c r="H67" s="289"/>
      <c r="I67" s="302">
        <v>6500</v>
      </c>
      <c r="J67" s="302">
        <v>10069.92</v>
      </c>
      <c r="K67" s="302"/>
      <c r="L67" s="302">
        <v>101000</v>
      </c>
      <c r="M67" s="302">
        <v>1750</v>
      </c>
      <c r="N67" s="289"/>
      <c r="O67" s="289"/>
      <c r="P67" s="289">
        <v>617920.51</v>
      </c>
      <c r="Q67" s="289">
        <v>1364480.05</v>
      </c>
      <c r="R67" s="299"/>
      <c r="S67" s="299">
        <v>1662542.18</v>
      </c>
      <c r="T67" s="299">
        <v>23616</v>
      </c>
      <c r="U67" s="299">
        <v>1680.88</v>
      </c>
      <c r="V67" s="299"/>
      <c r="W67" s="299">
        <v>30000</v>
      </c>
      <c r="X67" s="298">
        <v>680910</v>
      </c>
      <c r="Y67" s="298"/>
      <c r="Z67" s="298"/>
      <c r="AA67" s="298">
        <v>1023048.56</v>
      </c>
      <c r="AB67" s="298">
        <v>242914.73</v>
      </c>
      <c r="AC67" s="298"/>
      <c r="AD67" s="298"/>
      <c r="AE67" s="298"/>
    </row>
    <row r="68" spans="1:31" x14ac:dyDescent="0.25">
      <c r="A68" s="62" t="s">
        <v>275</v>
      </c>
      <c r="B68" s="290">
        <v>33216.639999999999</v>
      </c>
      <c r="C68" s="290">
        <v>0</v>
      </c>
      <c r="D68" s="290">
        <v>10168.9</v>
      </c>
      <c r="F68" s="62">
        <v>887061.03</v>
      </c>
      <c r="G68" s="62">
        <v>292408.71999999997</v>
      </c>
      <c r="I68" s="291">
        <v>14690</v>
      </c>
      <c r="J68" s="291">
        <v>10926.39</v>
      </c>
      <c r="M68" s="291">
        <v>1750</v>
      </c>
      <c r="N68" s="62">
        <v>29000</v>
      </c>
      <c r="O68" s="62">
        <v>-729998.35</v>
      </c>
      <c r="Q68" s="62">
        <v>2067672.51</v>
      </c>
      <c r="S68" s="52">
        <v>1256348.2</v>
      </c>
      <c r="T68" s="52">
        <v>38616</v>
      </c>
      <c r="U68" s="52">
        <v>472.93</v>
      </c>
      <c r="X68" s="292">
        <v>313611</v>
      </c>
      <c r="AA68" s="292">
        <v>725336.06</v>
      </c>
      <c r="AB68" s="292">
        <v>273580.33</v>
      </c>
      <c r="AE68" s="292">
        <v>47000</v>
      </c>
    </row>
    <row r="69" spans="1:31" x14ac:dyDescent="0.25">
      <c r="A69" s="62" t="s">
        <v>276</v>
      </c>
      <c r="B69" s="290">
        <v>225036.99</v>
      </c>
      <c r="C69" s="290">
        <v>0</v>
      </c>
      <c r="D69" s="290">
        <v>9930.26</v>
      </c>
      <c r="F69" s="62">
        <v>804692.53</v>
      </c>
      <c r="G69" s="62">
        <v>595853.4</v>
      </c>
      <c r="I69" s="291">
        <v>0</v>
      </c>
      <c r="J69" s="291">
        <v>55168.75</v>
      </c>
      <c r="P69" s="62">
        <v>-466933.72</v>
      </c>
      <c r="Q69" s="62">
        <v>2226508.67</v>
      </c>
      <c r="S69" s="52">
        <v>2117706.11</v>
      </c>
      <c r="U69" s="52">
        <v>1129.81</v>
      </c>
      <c r="V69" s="52">
        <v>135000</v>
      </c>
      <c r="W69" s="52">
        <v>8000</v>
      </c>
      <c r="X69" s="292">
        <v>520988</v>
      </c>
      <c r="Z69" s="292">
        <v>10422</v>
      </c>
      <c r="AA69" s="292">
        <v>1337132.19</v>
      </c>
      <c r="AB69" s="292">
        <v>310028.25</v>
      </c>
    </row>
    <row r="70" spans="1:31" x14ac:dyDescent="0.25">
      <c r="A70" s="62" t="s">
        <v>277</v>
      </c>
      <c r="B70" s="290">
        <v>246529.06</v>
      </c>
      <c r="C70" s="290">
        <v>70300</v>
      </c>
      <c r="D70" s="290">
        <v>36424.86</v>
      </c>
      <c r="F70" s="62">
        <v>505200.1</v>
      </c>
      <c r="G70" s="62">
        <v>799449.03</v>
      </c>
      <c r="I70" s="291">
        <v>22530</v>
      </c>
      <c r="J70" s="291">
        <v>13946.16</v>
      </c>
      <c r="L70" s="291">
        <v>113005</v>
      </c>
      <c r="M70" s="291">
        <v>110.3</v>
      </c>
      <c r="P70" s="62">
        <v>648.83000000000004</v>
      </c>
      <c r="Q70" s="62">
        <v>2114406.96</v>
      </c>
      <c r="S70" s="52">
        <v>2124537.02</v>
      </c>
      <c r="T70" s="52">
        <v>115930</v>
      </c>
      <c r="U70" s="52">
        <v>2211.71</v>
      </c>
      <c r="X70" s="292">
        <v>641376</v>
      </c>
      <c r="Y70" s="292">
        <v>45578.400000000001</v>
      </c>
      <c r="Z70" s="292">
        <v>5408</v>
      </c>
      <c r="AA70" s="292">
        <v>1345418.21</v>
      </c>
      <c r="AB70" s="292">
        <v>365465.93</v>
      </c>
      <c r="AE70" s="292">
        <v>10000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N123"/>
  <sheetViews>
    <sheetView topLeftCell="AF1" zoomScale="90" zoomScaleNormal="90" workbookViewId="0">
      <selection activeCell="AK11" sqref="AK11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90" bestFit="1" customWidth="1"/>
    <col min="4" max="4" width="51.69921875" style="90" bestFit="1" customWidth="1"/>
    <col min="5" max="5" width="39" style="56" bestFit="1" customWidth="1"/>
    <col min="6" max="6" width="32.09765625" style="123" bestFit="1" customWidth="1"/>
    <col min="7" max="7" width="31.19921875" style="123" bestFit="1" customWidth="1"/>
    <col min="8" max="8" width="23" style="123" bestFit="1" customWidth="1"/>
    <col min="9" max="9" width="22.69921875" style="123" bestFit="1" customWidth="1"/>
    <col min="10" max="11" width="14.8984375" style="56" bestFit="1" customWidth="1"/>
    <col min="12" max="12" width="16.8984375" style="275" bestFit="1" customWidth="1"/>
    <col min="13" max="13" width="19.09765625" style="275" bestFit="1" customWidth="1"/>
    <col min="14" max="14" width="18.3984375" style="275" bestFit="1" customWidth="1"/>
    <col min="15" max="15" width="20.3984375" style="275" bestFit="1" customWidth="1"/>
    <col min="16" max="16" width="22.59765625" style="56" bestFit="1" customWidth="1"/>
    <col min="17" max="17" width="26.69921875" style="56" bestFit="1" customWidth="1"/>
    <col min="18" max="18" width="26.8984375" style="56" bestFit="1" customWidth="1"/>
    <col min="19" max="19" width="17" style="56" bestFit="1" customWidth="1"/>
    <col min="20" max="20" width="43.09765625" style="100" bestFit="1" customWidth="1"/>
    <col min="21" max="21" width="43.8984375" style="100" bestFit="1" customWidth="1"/>
    <col min="22" max="22" width="28" style="100" bestFit="1" customWidth="1"/>
    <col min="23" max="23" width="37.5" style="100" bestFit="1" customWidth="1"/>
    <col min="24" max="24" width="53.3984375" style="100" bestFit="1" customWidth="1"/>
    <col min="25" max="25" width="54.8984375" style="100" bestFit="1" customWidth="1"/>
    <col min="26" max="26" width="19.3984375" style="100" bestFit="1" customWidth="1"/>
    <col min="27" max="27" width="25.69921875" style="124" bestFit="1" customWidth="1"/>
    <col min="28" max="28" width="24.09765625" style="124" bestFit="1" customWidth="1"/>
    <col min="29" max="29" width="41.19921875" style="124" bestFit="1" customWidth="1"/>
    <col min="30" max="30" width="29.8984375" style="124" bestFit="1" customWidth="1"/>
    <col min="31" max="31" width="32.09765625" style="124" bestFit="1" customWidth="1"/>
    <col min="32" max="32" width="32.3984375" style="124" bestFit="1" customWidth="1"/>
    <col min="33" max="34" width="34.19921875" style="124" bestFit="1" customWidth="1"/>
    <col min="35" max="35" width="17.19921875" style="53" bestFit="1" customWidth="1"/>
    <col min="36" max="36" width="14.5" style="34" bestFit="1" customWidth="1"/>
    <col min="37" max="37" width="15.09765625" style="31" bestFit="1" customWidth="1"/>
    <col min="38" max="38" width="16.09765625" style="49" bestFit="1" customWidth="1"/>
    <col min="39" max="39" width="16.09765625" style="41" bestFit="1" customWidth="1"/>
    <col min="40" max="40" width="15.69921875" style="32" bestFit="1" customWidth="1"/>
    <col min="41" max="16384" width="9" style="1"/>
  </cols>
  <sheetData>
    <row r="1" spans="1:40" x14ac:dyDescent="0.25">
      <c r="E1" s="56" t="s">
        <v>590</v>
      </c>
      <c r="F1" s="123" t="s">
        <v>1438</v>
      </c>
      <c r="G1" s="123" t="s">
        <v>1439</v>
      </c>
      <c r="H1" s="123" t="s">
        <v>1440</v>
      </c>
      <c r="I1" s="123" t="s">
        <v>1441</v>
      </c>
      <c r="J1" s="56" t="s">
        <v>1442</v>
      </c>
      <c r="K1" s="56" t="s">
        <v>1443</v>
      </c>
      <c r="L1" s="275" t="s">
        <v>1445</v>
      </c>
      <c r="M1" s="275" t="s">
        <v>1446</v>
      </c>
      <c r="N1" s="275" t="s">
        <v>1448</v>
      </c>
      <c r="O1" s="275" t="s">
        <v>1449</v>
      </c>
      <c r="P1" s="56" t="s">
        <v>1450</v>
      </c>
      <c r="Q1" s="56" t="s">
        <v>1451</v>
      </c>
      <c r="R1" s="56" t="s">
        <v>1452</v>
      </c>
      <c r="S1" s="56" t="s">
        <v>1453</v>
      </c>
      <c r="T1" s="100" t="s">
        <v>1454</v>
      </c>
      <c r="U1" s="100" t="s">
        <v>1455</v>
      </c>
      <c r="V1" s="100" t="s">
        <v>1456</v>
      </c>
      <c r="W1" s="100" t="s">
        <v>1457</v>
      </c>
      <c r="X1" s="100" t="s">
        <v>1599</v>
      </c>
      <c r="Y1" s="100" t="s">
        <v>1458</v>
      </c>
      <c r="Z1" s="100" t="s">
        <v>1459</v>
      </c>
      <c r="AA1" s="124" t="s">
        <v>1460</v>
      </c>
      <c r="AB1" s="124" t="s">
        <v>1508</v>
      </c>
      <c r="AC1" s="124" t="s">
        <v>1461</v>
      </c>
      <c r="AD1" s="124" t="s">
        <v>1462</v>
      </c>
      <c r="AE1" s="124" t="s">
        <v>1463</v>
      </c>
      <c r="AF1" s="124" t="s">
        <v>1464</v>
      </c>
      <c r="AG1" s="124" t="s">
        <v>1466</v>
      </c>
      <c r="AH1" s="124" t="s">
        <v>1467</v>
      </c>
      <c r="AI1" s="52" t="s">
        <v>6</v>
      </c>
      <c r="AJ1" s="33" t="s">
        <v>7</v>
      </c>
      <c r="AK1" s="16" t="s">
        <v>8</v>
      </c>
      <c r="AL1" s="22" t="s">
        <v>9</v>
      </c>
      <c r="AM1" s="23" t="s">
        <v>10</v>
      </c>
      <c r="AN1" s="71" t="s">
        <v>11</v>
      </c>
    </row>
    <row r="2" spans="1:40" x14ac:dyDescent="0.25">
      <c r="E2" s="56" t="s">
        <v>591</v>
      </c>
      <c r="F2" s="123" t="s">
        <v>1468</v>
      </c>
      <c r="G2" s="123" t="s">
        <v>1469</v>
      </c>
      <c r="H2" s="123" t="s">
        <v>1470</v>
      </c>
      <c r="I2" s="123" t="s">
        <v>1471</v>
      </c>
      <c r="J2" s="56" t="s">
        <v>1472</v>
      </c>
      <c r="K2" s="56" t="s">
        <v>1473</v>
      </c>
      <c r="L2" s="275" t="s">
        <v>1475</v>
      </c>
      <c r="M2" s="275" t="s">
        <v>1476</v>
      </c>
      <c r="N2" s="275" t="s">
        <v>1478</v>
      </c>
      <c r="O2" s="275" t="s">
        <v>1479</v>
      </c>
      <c r="P2" s="56" t="s">
        <v>1480</v>
      </c>
      <c r="Q2" s="56" t="s">
        <v>1481</v>
      </c>
      <c r="R2" s="56" t="s">
        <v>1482</v>
      </c>
      <c r="S2" s="56" t="s">
        <v>1483</v>
      </c>
      <c r="T2" s="100" t="s">
        <v>1484</v>
      </c>
      <c r="U2" s="100" t="s">
        <v>1485</v>
      </c>
      <c r="V2" s="100" t="s">
        <v>1486</v>
      </c>
      <c r="W2" s="100" t="s">
        <v>1487</v>
      </c>
      <c r="X2" s="100" t="s">
        <v>1604</v>
      </c>
      <c r="Y2" s="100" t="s">
        <v>1488</v>
      </c>
      <c r="Z2" s="100" t="s">
        <v>1489</v>
      </c>
      <c r="AA2" s="124" t="s">
        <v>1490</v>
      </c>
      <c r="AB2" s="124" t="s">
        <v>1513</v>
      </c>
      <c r="AC2" s="124" t="s">
        <v>1491</v>
      </c>
      <c r="AD2" s="124" t="s">
        <v>1492</v>
      </c>
      <c r="AE2" s="124" t="s">
        <v>1493</v>
      </c>
      <c r="AF2" s="124" t="s">
        <v>1494</v>
      </c>
      <c r="AG2" s="124" t="s">
        <v>1496</v>
      </c>
      <c r="AH2" s="124" t="s">
        <v>1497</v>
      </c>
      <c r="AI2" s="52"/>
      <c r="AJ2" s="33"/>
      <c r="AK2" s="16"/>
      <c r="AL2" s="24"/>
      <c r="AM2" s="25"/>
      <c r="AN2" s="16"/>
    </row>
    <row r="3" spans="1:40" x14ac:dyDescent="0.25">
      <c r="C3" s="90" t="s">
        <v>815</v>
      </c>
      <c r="E3" s="56" t="s">
        <v>592</v>
      </c>
      <c r="F3" s="123">
        <v>26483101.52</v>
      </c>
      <c r="G3" s="123">
        <v>5492775.5</v>
      </c>
      <c r="H3" s="123">
        <v>3001460.21</v>
      </c>
      <c r="I3" s="123">
        <v>56.74</v>
      </c>
      <c r="J3" s="56">
        <v>77770261.909999996</v>
      </c>
      <c r="K3" s="56">
        <v>39622465.210000001</v>
      </c>
      <c r="L3" s="275">
        <v>349326.31</v>
      </c>
      <c r="M3" s="275">
        <v>1608357.93</v>
      </c>
      <c r="N3" s="275">
        <v>13000</v>
      </c>
      <c r="O3" s="275">
        <v>3085642.29</v>
      </c>
      <c r="P3" s="56">
        <v>453601.06</v>
      </c>
      <c r="Q3" s="56">
        <v>-123447658.81</v>
      </c>
      <c r="R3" s="56">
        <v>131750563.12</v>
      </c>
      <c r="S3" s="56">
        <v>126626131.06999999</v>
      </c>
      <c r="T3" s="100">
        <v>403.7</v>
      </c>
      <c r="U3" s="100">
        <v>121956518.93000001</v>
      </c>
      <c r="V3" s="100">
        <v>17766978.260000002</v>
      </c>
      <c r="W3" s="100">
        <v>121883.5</v>
      </c>
      <c r="X3" s="100">
        <v>4150</v>
      </c>
      <c r="Y3" s="100">
        <v>137204670.80000001</v>
      </c>
      <c r="Z3" s="100">
        <v>19684747.34</v>
      </c>
      <c r="AA3" s="124">
        <v>174974122.15000001</v>
      </c>
      <c r="AB3" s="124">
        <v>1530</v>
      </c>
      <c r="AC3" s="124">
        <v>366871</v>
      </c>
      <c r="AD3" s="124">
        <v>422704.6</v>
      </c>
      <c r="AE3" s="124">
        <v>76412738.900000006</v>
      </c>
      <c r="AF3" s="124">
        <v>23174256.640000001</v>
      </c>
      <c r="AG3" s="124">
        <v>24116.36</v>
      </c>
      <c r="AH3" s="124">
        <v>1452178.15</v>
      </c>
      <c r="AI3" s="100">
        <f t="shared" ref="AI3:AN3" si="0">SUM(AI4:AI123)</f>
        <v>34977393.969999984</v>
      </c>
      <c r="AJ3" s="108">
        <f t="shared" si="0"/>
        <v>5056326.5300000012</v>
      </c>
      <c r="AK3" s="26">
        <f t="shared" si="0"/>
        <v>29921067.439999998</v>
      </c>
      <c r="AL3" s="27">
        <f t="shared" si="0"/>
        <v>296739352.53000009</v>
      </c>
      <c r="AM3" s="19">
        <f t="shared" si="0"/>
        <v>276828517.79999983</v>
      </c>
      <c r="AN3" s="32">
        <f t="shared" si="0"/>
        <v>19910834.730000012</v>
      </c>
    </row>
    <row r="4" spans="1:40" x14ac:dyDescent="0.25">
      <c r="E4" s="56" t="s">
        <v>1934</v>
      </c>
      <c r="F4" s="123">
        <v>844715.24</v>
      </c>
      <c r="H4" s="123">
        <v>53743</v>
      </c>
      <c r="I4" s="123">
        <v>0</v>
      </c>
      <c r="J4" s="56">
        <v>9</v>
      </c>
      <c r="K4" s="56">
        <v>38957</v>
      </c>
      <c r="L4" s="275">
        <v>24040</v>
      </c>
      <c r="M4" s="275">
        <v>8980.52</v>
      </c>
      <c r="O4" s="275">
        <v>87570.04</v>
      </c>
      <c r="R4" s="56">
        <v>-55996.03</v>
      </c>
      <c r="S4" s="56">
        <v>560321.12</v>
      </c>
      <c r="V4" s="100">
        <v>147800</v>
      </c>
      <c r="Y4" s="100">
        <v>3261601.2</v>
      </c>
      <c r="Z4" s="100">
        <v>1191405.54</v>
      </c>
      <c r="AA4" s="124">
        <v>3268581.2</v>
      </c>
      <c r="AB4" s="124">
        <v>1530</v>
      </c>
      <c r="AD4" s="124">
        <v>24951</v>
      </c>
      <c r="AE4" s="124">
        <v>993235.95</v>
      </c>
      <c r="AI4" s="100">
        <f>SUM(F4:I4)</f>
        <v>898458.24</v>
      </c>
      <c r="AJ4" s="108">
        <f>SUM(L4:O4)</f>
        <v>120590.56</v>
      </c>
      <c r="AK4" s="26">
        <f>AI4-AJ4</f>
        <v>777867.67999999993</v>
      </c>
      <c r="AL4" s="27">
        <f>SUM(T4:Z4)</f>
        <v>4600806.74</v>
      </c>
      <c r="AM4" s="19">
        <f>SUM(AA4:AH4)</f>
        <v>4288298.1500000004</v>
      </c>
      <c r="AN4" s="32">
        <f>AL4-AM4</f>
        <v>312508.58999999985</v>
      </c>
    </row>
    <row r="5" spans="1:40" x14ac:dyDescent="0.25">
      <c r="E5" s="56" t="s">
        <v>1935</v>
      </c>
      <c r="F5" s="123">
        <v>29000.32</v>
      </c>
      <c r="H5" s="123">
        <v>19500</v>
      </c>
      <c r="I5" s="123">
        <v>0</v>
      </c>
      <c r="J5" s="56">
        <v>104561.88</v>
      </c>
      <c r="K5" s="56">
        <v>23631.32</v>
      </c>
      <c r="O5" s="275">
        <v>29000.32</v>
      </c>
      <c r="R5" s="56">
        <v>-1738629.24</v>
      </c>
      <c r="S5" s="56">
        <v>2026803.02</v>
      </c>
      <c r="Y5" s="100">
        <v>1936663.84</v>
      </c>
      <c r="Z5" s="100">
        <v>611147.97</v>
      </c>
      <c r="AA5" s="124">
        <v>1960713.84</v>
      </c>
      <c r="AE5" s="124">
        <v>582765.97</v>
      </c>
      <c r="AF5" s="124">
        <v>144812.57999999999</v>
      </c>
      <c r="AI5" s="100">
        <f t="shared" ref="AI5:AI68" si="1">SUM(F5:I5)</f>
        <v>48500.32</v>
      </c>
      <c r="AJ5" s="108">
        <f t="shared" ref="AJ5:AJ68" si="2">SUM(L5:O5)</f>
        <v>29000.32</v>
      </c>
      <c r="AK5" s="26">
        <f t="shared" ref="AK5:AK68" si="3">AI5-AJ5</f>
        <v>19500</v>
      </c>
      <c r="AL5" s="27">
        <f t="shared" ref="AL5:AL68" si="4">SUM(T5:Z5)</f>
        <v>2547811.81</v>
      </c>
      <c r="AM5" s="19">
        <f t="shared" ref="AM5:AM68" si="5">SUM(AA5:AH5)</f>
        <v>2688292.39</v>
      </c>
      <c r="AN5" s="32">
        <f t="shared" ref="AN5:AN68" si="6">AL5-AM5</f>
        <v>-140480.58000000007</v>
      </c>
    </row>
    <row r="6" spans="1:40" x14ac:dyDescent="0.25">
      <c r="E6" s="56" t="s">
        <v>1936</v>
      </c>
      <c r="F6" s="123">
        <v>53551.44</v>
      </c>
      <c r="H6" s="123">
        <v>39432</v>
      </c>
      <c r="I6" s="123">
        <v>10.1</v>
      </c>
      <c r="J6" s="56">
        <v>2749721.01</v>
      </c>
      <c r="K6" s="56">
        <v>12421.2</v>
      </c>
      <c r="M6" s="275">
        <v>12095.2</v>
      </c>
      <c r="O6" s="275">
        <v>42547.02</v>
      </c>
      <c r="R6" s="56">
        <v>2244968.71</v>
      </c>
      <c r="S6" s="56">
        <v>716949.66</v>
      </c>
      <c r="V6" s="100">
        <v>10000</v>
      </c>
      <c r="W6" s="100">
        <v>0</v>
      </c>
      <c r="Y6" s="100">
        <v>2356624.5499999998</v>
      </c>
      <c r="Z6" s="100">
        <v>512062.39</v>
      </c>
      <c r="AA6" s="124">
        <v>2390984.5499999998</v>
      </c>
      <c r="AD6" s="124">
        <v>9417</v>
      </c>
      <c r="AE6" s="124">
        <v>478790.53</v>
      </c>
      <c r="AF6" s="124">
        <v>160919.70000000001</v>
      </c>
      <c r="AI6" s="100">
        <f t="shared" si="1"/>
        <v>92993.540000000008</v>
      </c>
      <c r="AJ6" s="108">
        <f t="shared" si="2"/>
        <v>54642.22</v>
      </c>
      <c r="AK6" s="26">
        <f t="shared" si="3"/>
        <v>38351.320000000007</v>
      </c>
      <c r="AL6" s="27">
        <f t="shared" si="4"/>
        <v>2878686.94</v>
      </c>
      <c r="AM6" s="19">
        <f t="shared" si="5"/>
        <v>3040111.7800000003</v>
      </c>
      <c r="AN6" s="32">
        <f t="shared" si="6"/>
        <v>-161424.84000000032</v>
      </c>
    </row>
    <row r="7" spans="1:40" x14ac:dyDescent="0.25">
      <c r="A7" s="1" t="s">
        <v>593</v>
      </c>
      <c r="E7" s="56" t="s">
        <v>1937</v>
      </c>
      <c r="F7" s="123">
        <v>13885.61</v>
      </c>
      <c r="H7" s="123">
        <v>48390.239999999998</v>
      </c>
      <c r="I7" s="123">
        <v>0</v>
      </c>
      <c r="J7" s="56">
        <v>2955135.34</v>
      </c>
      <c r="K7" s="56">
        <v>413672.6</v>
      </c>
      <c r="M7" s="275">
        <v>0</v>
      </c>
      <c r="O7" s="275">
        <v>13870</v>
      </c>
      <c r="R7" s="56">
        <v>2601053.7799999998</v>
      </c>
      <c r="S7" s="56">
        <v>550717.67000000004</v>
      </c>
      <c r="T7" s="100">
        <v>9.57</v>
      </c>
      <c r="W7" s="100">
        <v>6.04</v>
      </c>
      <c r="Y7" s="100">
        <v>1344461.6</v>
      </c>
      <c r="Z7" s="100">
        <v>1109677.3500000001</v>
      </c>
      <c r="AA7" s="124">
        <v>1375191.6</v>
      </c>
      <c r="AD7" s="124">
        <v>26298</v>
      </c>
      <c r="AE7" s="124">
        <v>421222.56</v>
      </c>
      <c r="AF7" s="124">
        <v>366000.06</v>
      </c>
      <c r="AI7" s="100">
        <f t="shared" si="1"/>
        <v>62275.85</v>
      </c>
      <c r="AJ7" s="108">
        <f t="shared" si="2"/>
        <v>13870</v>
      </c>
      <c r="AK7" s="26">
        <f t="shared" si="3"/>
        <v>48405.85</v>
      </c>
      <c r="AL7" s="27">
        <f t="shared" si="4"/>
        <v>2454154.5600000005</v>
      </c>
      <c r="AM7" s="19">
        <f t="shared" si="5"/>
        <v>2188712.2200000002</v>
      </c>
      <c r="AN7" s="32">
        <f t="shared" si="6"/>
        <v>265442.34000000032</v>
      </c>
    </row>
    <row r="8" spans="1:40" x14ac:dyDescent="0.25">
      <c r="E8" s="56" t="s">
        <v>1938</v>
      </c>
      <c r="F8" s="123">
        <v>74900.7</v>
      </c>
      <c r="G8" s="123">
        <v>143350</v>
      </c>
      <c r="H8" s="123">
        <v>10541</v>
      </c>
      <c r="I8" s="123">
        <v>0</v>
      </c>
      <c r="J8" s="56">
        <v>406522.53</v>
      </c>
      <c r="K8" s="56">
        <v>199565.48</v>
      </c>
      <c r="L8" s="275">
        <v>0</v>
      </c>
      <c r="M8" s="275">
        <v>9500</v>
      </c>
      <c r="O8" s="275">
        <v>91639</v>
      </c>
      <c r="R8" s="56">
        <v>-1401932.9</v>
      </c>
      <c r="S8" s="56">
        <v>2257089.6800000002</v>
      </c>
      <c r="T8" s="100">
        <v>378.78</v>
      </c>
      <c r="V8" s="100">
        <v>398244.92</v>
      </c>
      <c r="Y8" s="100">
        <v>1156943.3500000001</v>
      </c>
      <c r="Z8" s="100">
        <v>486496.1</v>
      </c>
      <c r="AA8" s="124">
        <v>1211943.3500000001</v>
      </c>
      <c r="AD8" s="124">
        <v>58442</v>
      </c>
      <c r="AE8" s="124">
        <v>647758.1</v>
      </c>
      <c r="AF8" s="124">
        <v>240625.77</v>
      </c>
      <c r="AI8" s="100">
        <f t="shared" si="1"/>
        <v>228791.7</v>
      </c>
      <c r="AJ8" s="108">
        <f t="shared" si="2"/>
        <v>101139</v>
      </c>
      <c r="AK8" s="26">
        <f t="shared" si="3"/>
        <v>127652.70000000001</v>
      </c>
      <c r="AL8" s="27">
        <f t="shared" si="4"/>
        <v>2042063.15</v>
      </c>
      <c r="AM8" s="19">
        <f t="shared" si="5"/>
        <v>2158769.2200000002</v>
      </c>
      <c r="AN8" s="32">
        <f t="shared" si="6"/>
        <v>-116706.0700000003</v>
      </c>
    </row>
    <row r="9" spans="1:40" x14ac:dyDescent="0.25">
      <c r="E9" s="56" t="s">
        <v>1939</v>
      </c>
      <c r="F9" s="123">
        <v>22443.360000000001</v>
      </c>
      <c r="H9" s="123">
        <v>0</v>
      </c>
      <c r="I9" s="123">
        <v>46.64</v>
      </c>
      <c r="J9" s="56">
        <v>4026509.38</v>
      </c>
      <c r="K9" s="56">
        <v>351796.26</v>
      </c>
      <c r="L9" s="275">
        <v>0</v>
      </c>
      <c r="M9" s="275">
        <v>17990</v>
      </c>
      <c r="O9" s="275">
        <v>13000</v>
      </c>
      <c r="R9" s="56">
        <v>4160145.27</v>
      </c>
      <c r="S9" s="56">
        <v>253201</v>
      </c>
      <c r="U9" s="100">
        <v>22840</v>
      </c>
      <c r="Y9" s="100">
        <v>1195828</v>
      </c>
      <c r="Z9" s="100">
        <v>676195.1</v>
      </c>
      <c r="AA9" s="124">
        <v>1215628</v>
      </c>
      <c r="AD9" s="124">
        <v>39842</v>
      </c>
      <c r="AE9" s="124">
        <v>340553.1</v>
      </c>
      <c r="AF9" s="124">
        <v>342380.63</v>
      </c>
      <c r="AI9" s="100">
        <f t="shared" si="1"/>
        <v>22490</v>
      </c>
      <c r="AJ9" s="108">
        <f t="shared" si="2"/>
        <v>30990</v>
      </c>
      <c r="AK9" s="26">
        <f t="shared" si="3"/>
        <v>-8500</v>
      </c>
      <c r="AL9" s="27">
        <f t="shared" si="4"/>
        <v>1894863.1</v>
      </c>
      <c r="AM9" s="19">
        <f t="shared" si="5"/>
        <v>1938403.73</v>
      </c>
      <c r="AN9" s="32">
        <f t="shared" si="6"/>
        <v>-43540.629999999888</v>
      </c>
    </row>
    <row r="10" spans="1:40" x14ac:dyDescent="0.25">
      <c r="E10" s="56" t="s">
        <v>1940</v>
      </c>
      <c r="F10" s="123">
        <v>11035.41</v>
      </c>
      <c r="H10" s="123">
        <v>0</v>
      </c>
      <c r="I10" s="123">
        <v>0</v>
      </c>
      <c r="J10" s="56">
        <v>3421528.36</v>
      </c>
      <c r="K10" s="56">
        <v>3</v>
      </c>
      <c r="O10" s="275">
        <v>11000</v>
      </c>
      <c r="R10" s="56">
        <v>2598603.14</v>
      </c>
      <c r="T10" s="100">
        <v>15.35</v>
      </c>
      <c r="W10" s="100">
        <v>19.920000000000002</v>
      </c>
      <c r="Y10" s="100">
        <v>1097026</v>
      </c>
      <c r="Z10" s="100">
        <v>1296154.81</v>
      </c>
      <c r="AA10" s="124">
        <v>1102066</v>
      </c>
      <c r="AD10" s="124">
        <v>23325</v>
      </c>
      <c r="AE10" s="124">
        <v>318289.81</v>
      </c>
      <c r="AF10" s="124">
        <v>126571.64</v>
      </c>
      <c r="AI10" s="100">
        <f t="shared" si="1"/>
        <v>11035.41</v>
      </c>
      <c r="AJ10" s="108">
        <f t="shared" si="2"/>
        <v>11000</v>
      </c>
      <c r="AK10" s="26">
        <f t="shared" si="3"/>
        <v>35.409999999999854</v>
      </c>
      <c r="AL10" s="27">
        <f t="shared" si="4"/>
        <v>2393216.08</v>
      </c>
      <c r="AM10" s="19">
        <f t="shared" si="5"/>
        <v>1570252.45</v>
      </c>
      <c r="AN10" s="32">
        <f t="shared" si="6"/>
        <v>822963.63000000012</v>
      </c>
    </row>
    <row r="11" spans="1:40" x14ac:dyDescent="0.25">
      <c r="E11" s="56" t="s">
        <v>1941</v>
      </c>
      <c r="F11" s="123">
        <v>18500</v>
      </c>
      <c r="I11" s="123">
        <v>0</v>
      </c>
      <c r="J11" s="56">
        <v>857376</v>
      </c>
      <c r="K11" s="56">
        <v>200270.74</v>
      </c>
      <c r="M11" s="275">
        <v>3000</v>
      </c>
      <c r="O11" s="275">
        <v>15500</v>
      </c>
      <c r="R11" s="56">
        <v>401061.08</v>
      </c>
      <c r="S11" s="56">
        <v>99610.62</v>
      </c>
      <c r="Y11" s="100">
        <v>502929</v>
      </c>
      <c r="Z11" s="100">
        <v>1462677.17</v>
      </c>
      <c r="AA11" s="124">
        <v>525637</v>
      </c>
      <c r="AD11" s="124">
        <v>23128</v>
      </c>
      <c r="AE11" s="124">
        <v>559466.17000000004</v>
      </c>
      <c r="AF11" s="124">
        <v>300399.96000000002</v>
      </c>
      <c r="AI11" s="100">
        <f t="shared" si="1"/>
        <v>18500</v>
      </c>
      <c r="AJ11" s="108">
        <f t="shared" si="2"/>
        <v>18500</v>
      </c>
      <c r="AK11" s="26">
        <f t="shared" si="3"/>
        <v>0</v>
      </c>
      <c r="AL11" s="27">
        <f t="shared" si="4"/>
        <v>1965606.17</v>
      </c>
      <c r="AM11" s="19">
        <f t="shared" si="5"/>
        <v>1408631.13</v>
      </c>
      <c r="AN11" s="32">
        <f t="shared" si="6"/>
        <v>556975.04</v>
      </c>
    </row>
    <row r="12" spans="1:40" x14ac:dyDescent="0.25">
      <c r="A12" s="1" t="s">
        <v>423</v>
      </c>
      <c r="B12" s="1" t="s">
        <v>425</v>
      </c>
      <c r="C12" s="90">
        <v>4017</v>
      </c>
      <c r="D12" s="90" t="s">
        <v>1027</v>
      </c>
      <c r="E12" s="56" t="s">
        <v>1942</v>
      </c>
      <c r="F12" s="123">
        <v>146568.01999999999</v>
      </c>
      <c r="G12" s="123">
        <v>0</v>
      </c>
      <c r="H12" s="123">
        <v>22719.11</v>
      </c>
      <c r="J12" s="56">
        <v>1359899.04</v>
      </c>
      <c r="K12" s="56">
        <v>487357.74</v>
      </c>
      <c r="L12" s="275">
        <v>0</v>
      </c>
      <c r="M12" s="275">
        <v>7390</v>
      </c>
      <c r="R12" s="56">
        <v>107772.04</v>
      </c>
      <c r="S12" s="56">
        <v>685585.33</v>
      </c>
      <c r="U12" s="100">
        <v>873862.85</v>
      </c>
      <c r="V12" s="100">
        <v>239167</v>
      </c>
      <c r="W12" s="100">
        <v>1854.79</v>
      </c>
      <c r="Y12" s="100">
        <v>2908632</v>
      </c>
      <c r="Z12" s="100">
        <v>156600</v>
      </c>
      <c r="AA12" s="124">
        <v>3030043.2</v>
      </c>
      <c r="AE12" s="124">
        <v>750800.52</v>
      </c>
      <c r="AF12" s="124">
        <v>367987.68</v>
      </c>
      <c r="AG12" s="124">
        <v>2782.29</v>
      </c>
      <c r="AI12" s="100">
        <f t="shared" si="1"/>
        <v>169287.13</v>
      </c>
      <c r="AJ12" s="108">
        <f t="shared" si="2"/>
        <v>7390</v>
      </c>
      <c r="AK12" s="26">
        <f t="shared" si="3"/>
        <v>161897.13</v>
      </c>
      <c r="AL12" s="27">
        <f t="shared" si="4"/>
        <v>4180116.64</v>
      </c>
      <c r="AM12" s="19">
        <f t="shared" si="5"/>
        <v>4151613.6900000004</v>
      </c>
      <c r="AN12" s="32">
        <f t="shared" si="6"/>
        <v>28502.949999999721</v>
      </c>
    </row>
    <row r="13" spans="1:40" x14ac:dyDescent="0.25">
      <c r="A13" s="1" t="s">
        <v>423</v>
      </c>
      <c r="B13" s="1" t="s">
        <v>425</v>
      </c>
      <c r="C13" s="90">
        <v>4254</v>
      </c>
      <c r="D13" s="90" t="s">
        <v>1028</v>
      </c>
      <c r="E13" s="56" t="s">
        <v>1943</v>
      </c>
      <c r="F13" s="123">
        <v>102861.25</v>
      </c>
      <c r="G13" s="123">
        <v>45990.400000000001</v>
      </c>
      <c r="H13" s="123">
        <v>178696.49</v>
      </c>
      <c r="J13" s="56">
        <v>440347.64</v>
      </c>
      <c r="K13" s="56">
        <v>278767.71999999997</v>
      </c>
      <c r="L13" s="275">
        <v>14200</v>
      </c>
      <c r="M13" s="275">
        <v>6300</v>
      </c>
      <c r="R13" s="56">
        <v>81467.539999999994</v>
      </c>
      <c r="S13" s="56">
        <v>1517319.83</v>
      </c>
      <c r="U13" s="100">
        <v>801152.42</v>
      </c>
      <c r="V13" s="100">
        <v>172900</v>
      </c>
      <c r="W13" s="100">
        <v>1041.56</v>
      </c>
      <c r="Y13" s="100">
        <v>2380162.14</v>
      </c>
      <c r="Z13" s="100">
        <v>14400</v>
      </c>
      <c r="AA13" s="124">
        <v>2394562.14</v>
      </c>
      <c r="AE13" s="124">
        <v>706462.38</v>
      </c>
      <c r="AF13" s="124">
        <v>238750.4</v>
      </c>
      <c r="AG13" s="124">
        <v>1</v>
      </c>
      <c r="AI13" s="100">
        <f t="shared" si="1"/>
        <v>327548.14</v>
      </c>
      <c r="AJ13" s="108">
        <f t="shared" si="2"/>
        <v>20500</v>
      </c>
      <c r="AK13" s="26">
        <f t="shared" si="3"/>
        <v>307048.14</v>
      </c>
      <c r="AL13" s="27">
        <f t="shared" si="4"/>
        <v>3369656.12</v>
      </c>
      <c r="AM13" s="19">
        <f t="shared" si="5"/>
        <v>3339775.92</v>
      </c>
      <c r="AN13" s="32">
        <f t="shared" si="6"/>
        <v>29880.200000000186</v>
      </c>
    </row>
    <row r="14" spans="1:40" x14ac:dyDescent="0.25">
      <c r="A14" s="1" t="s">
        <v>423</v>
      </c>
      <c r="B14" s="1" t="s">
        <v>425</v>
      </c>
      <c r="C14" s="90">
        <v>2828</v>
      </c>
      <c r="D14" s="90" t="s">
        <v>1029</v>
      </c>
      <c r="E14" s="56" t="s">
        <v>1944</v>
      </c>
      <c r="F14" s="123">
        <v>112227.4</v>
      </c>
      <c r="G14" s="123">
        <v>286645.15999999997</v>
      </c>
      <c r="H14" s="123">
        <v>16036.78</v>
      </c>
      <c r="J14" s="56">
        <v>1076669.3</v>
      </c>
      <c r="K14" s="56">
        <v>416693.33</v>
      </c>
      <c r="L14" s="275">
        <v>7000</v>
      </c>
      <c r="M14" s="275">
        <v>30535.97</v>
      </c>
      <c r="O14" s="275">
        <v>94500</v>
      </c>
      <c r="R14" s="56">
        <v>44226</v>
      </c>
      <c r="S14" s="56">
        <v>1326846.8</v>
      </c>
      <c r="U14" s="100">
        <v>1089293.6599999999</v>
      </c>
      <c r="V14" s="100">
        <v>191400</v>
      </c>
      <c r="W14" s="100">
        <v>708.02</v>
      </c>
      <c r="Y14" s="100">
        <v>1347383.72</v>
      </c>
      <c r="Z14" s="100">
        <v>1500</v>
      </c>
      <c r="AA14" s="124">
        <v>1461323.72</v>
      </c>
      <c r="AE14" s="124">
        <v>956249.09</v>
      </c>
      <c r="AF14" s="124">
        <v>327893.44</v>
      </c>
      <c r="AI14" s="100">
        <f t="shared" si="1"/>
        <v>414909.33999999997</v>
      </c>
      <c r="AJ14" s="108">
        <f t="shared" si="2"/>
        <v>132035.97</v>
      </c>
      <c r="AK14" s="26">
        <f t="shared" si="3"/>
        <v>282873.37</v>
      </c>
      <c r="AL14" s="27">
        <f t="shared" si="4"/>
        <v>2630285.4</v>
      </c>
      <c r="AM14" s="19">
        <f t="shared" si="5"/>
        <v>2745466.25</v>
      </c>
      <c r="AN14" s="32">
        <f t="shared" si="6"/>
        <v>-115180.85000000009</v>
      </c>
    </row>
    <row r="15" spans="1:40" x14ac:dyDescent="0.25">
      <c r="A15" s="1" t="s">
        <v>423</v>
      </c>
      <c r="B15" s="1" t="s">
        <v>425</v>
      </c>
      <c r="C15" s="90">
        <v>4184</v>
      </c>
      <c r="D15" s="90" t="s">
        <v>1030</v>
      </c>
      <c r="E15" s="56" t="s">
        <v>1945</v>
      </c>
      <c r="F15" s="123">
        <v>48673.43</v>
      </c>
      <c r="G15" s="123">
        <v>27278.94</v>
      </c>
      <c r="H15" s="123">
        <v>79200</v>
      </c>
      <c r="J15" s="56">
        <v>141305.85999999999</v>
      </c>
      <c r="K15" s="56">
        <v>359886.2</v>
      </c>
      <c r="L15" s="275">
        <v>12000</v>
      </c>
      <c r="M15" s="275">
        <v>25975</v>
      </c>
      <c r="R15" s="56">
        <v>42860</v>
      </c>
      <c r="S15" s="56">
        <v>1336486.2</v>
      </c>
      <c r="U15" s="100">
        <v>1351381.24</v>
      </c>
      <c r="V15" s="100">
        <v>227160</v>
      </c>
      <c r="W15" s="100">
        <v>2046.96</v>
      </c>
      <c r="Y15" s="100">
        <v>2863282.1</v>
      </c>
      <c r="Z15" s="100">
        <v>12000</v>
      </c>
      <c r="AA15" s="124">
        <v>3188297.9</v>
      </c>
      <c r="AE15" s="124">
        <v>784357.54</v>
      </c>
      <c r="AF15" s="124">
        <v>243289.15</v>
      </c>
      <c r="AG15" s="124">
        <v>3</v>
      </c>
      <c r="AH15" s="124">
        <v>205000</v>
      </c>
      <c r="AI15" s="100">
        <f t="shared" si="1"/>
        <v>155152.37</v>
      </c>
      <c r="AJ15" s="108">
        <f t="shared" si="2"/>
        <v>37975</v>
      </c>
      <c r="AK15" s="26">
        <f t="shared" si="3"/>
        <v>117177.37</v>
      </c>
      <c r="AL15" s="27">
        <f t="shared" si="4"/>
        <v>4455870.3</v>
      </c>
      <c r="AM15" s="19">
        <f t="shared" si="5"/>
        <v>4420947.59</v>
      </c>
      <c r="AN15" s="32">
        <f t="shared" si="6"/>
        <v>34922.709999999963</v>
      </c>
    </row>
    <row r="16" spans="1:40" x14ac:dyDescent="0.25">
      <c r="A16" s="1" t="s">
        <v>423</v>
      </c>
      <c r="B16" s="1" t="s">
        <v>425</v>
      </c>
      <c r="C16" s="90">
        <v>7069</v>
      </c>
      <c r="D16" s="90" t="s">
        <v>1031</v>
      </c>
      <c r="E16" s="56" t="s">
        <v>1946</v>
      </c>
      <c r="F16" s="123">
        <v>93503.54</v>
      </c>
      <c r="G16" s="123">
        <v>74639.05</v>
      </c>
      <c r="H16" s="123">
        <v>80359.31</v>
      </c>
      <c r="J16" s="56">
        <v>1147130.3</v>
      </c>
      <c r="K16" s="56">
        <v>601515.87</v>
      </c>
      <c r="L16" s="275">
        <v>100000</v>
      </c>
      <c r="M16" s="275">
        <v>0</v>
      </c>
      <c r="R16" s="56">
        <v>160923.57999999999</v>
      </c>
      <c r="S16" s="56">
        <v>2146839.4900000002</v>
      </c>
      <c r="U16" s="100">
        <v>1390651.01</v>
      </c>
      <c r="V16" s="100">
        <v>297600</v>
      </c>
      <c r="W16" s="100">
        <v>1235.48</v>
      </c>
      <c r="Y16" s="100">
        <v>2878513.6</v>
      </c>
      <c r="Z16" s="100">
        <v>9000</v>
      </c>
      <c r="AA16" s="124">
        <v>3447113</v>
      </c>
      <c r="AE16" s="124">
        <v>842165.09</v>
      </c>
      <c r="AF16" s="124">
        <v>419008.83</v>
      </c>
      <c r="AG16" s="124">
        <v>9</v>
      </c>
      <c r="AI16" s="100">
        <f t="shared" si="1"/>
        <v>248501.9</v>
      </c>
      <c r="AJ16" s="108">
        <f t="shared" si="2"/>
        <v>100000</v>
      </c>
      <c r="AK16" s="26">
        <f t="shared" si="3"/>
        <v>148501.9</v>
      </c>
      <c r="AL16" s="27">
        <f t="shared" si="4"/>
        <v>4577000.09</v>
      </c>
      <c r="AM16" s="19">
        <f t="shared" si="5"/>
        <v>4708295.92</v>
      </c>
      <c r="AN16" s="32">
        <f t="shared" si="6"/>
        <v>-131295.83000000007</v>
      </c>
    </row>
    <row r="17" spans="1:40" x14ac:dyDescent="0.25">
      <c r="A17" s="1" t="s">
        <v>423</v>
      </c>
      <c r="B17" s="1" t="s">
        <v>425</v>
      </c>
      <c r="C17" s="90">
        <v>6198</v>
      </c>
      <c r="D17" s="90" t="s">
        <v>1032</v>
      </c>
      <c r="E17" s="56" t="s">
        <v>1947</v>
      </c>
      <c r="F17" s="123">
        <v>432629.04</v>
      </c>
      <c r="G17" s="123">
        <v>0</v>
      </c>
      <c r="H17" s="123">
        <v>95034.53</v>
      </c>
      <c r="J17" s="56">
        <v>217214.01</v>
      </c>
      <c r="K17" s="56">
        <v>336931.11</v>
      </c>
      <c r="L17" s="275">
        <v>17815</v>
      </c>
      <c r="O17" s="275">
        <v>0</v>
      </c>
      <c r="R17" s="56">
        <v>85483.29</v>
      </c>
      <c r="S17" s="56">
        <v>1602780.76</v>
      </c>
      <c r="U17" s="100">
        <v>1210846.47</v>
      </c>
      <c r="V17" s="100">
        <v>357517.44</v>
      </c>
      <c r="W17" s="100">
        <v>2691.69</v>
      </c>
      <c r="Y17" s="100">
        <v>1851968.7</v>
      </c>
      <c r="Z17" s="100">
        <v>54950</v>
      </c>
      <c r="AA17" s="124">
        <v>2593928.1</v>
      </c>
      <c r="AE17" s="124">
        <v>516365.05</v>
      </c>
      <c r="AF17" s="124">
        <v>209639.02</v>
      </c>
      <c r="AH17" s="124">
        <v>3600</v>
      </c>
      <c r="AI17" s="100">
        <f t="shared" si="1"/>
        <v>527663.56999999995</v>
      </c>
      <c r="AJ17" s="108">
        <f t="shared" si="2"/>
        <v>17815</v>
      </c>
      <c r="AK17" s="26">
        <f t="shared" si="3"/>
        <v>509848.56999999995</v>
      </c>
      <c r="AL17" s="27">
        <f t="shared" si="4"/>
        <v>3477974.3</v>
      </c>
      <c r="AM17" s="19">
        <f t="shared" si="5"/>
        <v>3323532.17</v>
      </c>
      <c r="AN17" s="32">
        <f t="shared" si="6"/>
        <v>154442.12999999989</v>
      </c>
    </row>
    <row r="18" spans="1:40" x14ac:dyDescent="0.25">
      <c r="A18" s="1" t="s">
        <v>423</v>
      </c>
      <c r="B18" s="1" t="s">
        <v>425</v>
      </c>
      <c r="C18" s="90">
        <v>2120</v>
      </c>
      <c r="D18" s="90" t="s">
        <v>1033</v>
      </c>
      <c r="E18" s="56" t="s">
        <v>1948</v>
      </c>
      <c r="F18" s="123">
        <v>261812.02</v>
      </c>
      <c r="G18" s="123">
        <v>0</v>
      </c>
      <c r="H18" s="123">
        <v>17941.95</v>
      </c>
      <c r="J18" s="56">
        <v>537386.87</v>
      </c>
      <c r="K18" s="56">
        <v>2913597.53</v>
      </c>
      <c r="L18" s="275">
        <v>7250</v>
      </c>
      <c r="M18" s="275">
        <v>7038.3</v>
      </c>
      <c r="R18" s="56">
        <v>37609.11</v>
      </c>
      <c r="S18" s="56">
        <v>2036704.82</v>
      </c>
      <c r="U18" s="100">
        <v>842535.72</v>
      </c>
      <c r="V18" s="100">
        <v>175000</v>
      </c>
      <c r="W18" s="100">
        <v>1436.97</v>
      </c>
      <c r="Y18" s="100">
        <v>2027176.9</v>
      </c>
      <c r="Z18" s="100">
        <v>3166000</v>
      </c>
      <c r="AA18" s="124">
        <v>2030776.9</v>
      </c>
      <c r="AE18" s="124">
        <v>772286.33</v>
      </c>
      <c r="AF18" s="124">
        <v>765702.06</v>
      </c>
      <c r="AG18" s="124">
        <v>4330.4399999999996</v>
      </c>
      <c r="AH18" s="124">
        <v>2500</v>
      </c>
      <c r="AI18" s="100">
        <f t="shared" si="1"/>
        <v>279753.96999999997</v>
      </c>
      <c r="AJ18" s="108">
        <f t="shared" si="2"/>
        <v>14288.3</v>
      </c>
      <c r="AK18" s="26">
        <f t="shared" si="3"/>
        <v>265465.67</v>
      </c>
      <c r="AL18" s="27">
        <f t="shared" si="4"/>
        <v>6212149.5899999999</v>
      </c>
      <c r="AM18" s="19">
        <f t="shared" si="5"/>
        <v>3575595.73</v>
      </c>
      <c r="AN18" s="32">
        <f t="shared" si="6"/>
        <v>2636553.86</v>
      </c>
    </row>
    <row r="19" spans="1:40" x14ac:dyDescent="0.25">
      <c r="A19" s="1" t="s">
        <v>423</v>
      </c>
      <c r="B19" s="1" t="s">
        <v>425</v>
      </c>
      <c r="C19" s="90">
        <v>808</v>
      </c>
      <c r="D19" s="90" t="s">
        <v>1034</v>
      </c>
      <c r="E19" s="56" t="s">
        <v>1949</v>
      </c>
      <c r="F19" s="123">
        <v>39012.480000000003</v>
      </c>
      <c r="G19" s="123">
        <v>0</v>
      </c>
      <c r="H19" s="123">
        <v>64638.26</v>
      </c>
      <c r="J19" s="56">
        <v>1256243.73</v>
      </c>
      <c r="K19" s="56">
        <v>832374.44</v>
      </c>
      <c r="L19" s="275">
        <v>0</v>
      </c>
      <c r="M19" s="275">
        <v>6300</v>
      </c>
      <c r="R19" s="56">
        <v>35762.949999999997</v>
      </c>
      <c r="S19" s="56">
        <v>118427.08</v>
      </c>
      <c r="U19" s="100">
        <v>1042908.84</v>
      </c>
      <c r="V19" s="100">
        <v>85000</v>
      </c>
      <c r="W19" s="100">
        <v>1595.58</v>
      </c>
      <c r="Y19" s="100">
        <v>1068960</v>
      </c>
      <c r="Z19" s="100">
        <v>2000</v>
      </c>
      <c r="AA19" s="124">
        <v>1070960</v>
      </c>
      <c r="AE19" s="124">
        <v>876089.83</v>
      </c>
      <c r="AF19" s="124">
        <v>426512.18</v>
      </c>
      <c r="AG19" s="124">
        <v>2765.29</v>
      </c>
      <c r="AH19" s="124">
        <v>32000</v>
      </c>
      <c r="AI19" s="100">
        <f t="shared" si="1"/>
        <v>103650.74</v>
      </c>
      <c r="AJ19" s="108">
        <f t="shared" si="2"/>
        <v>6300</v>
      </c>
      <c r="AK19" s="26">
        <f t="shared" si="3"/>
        <v>97350.74</v>
      </c>
      <c r="AL19" s="27">
        <f t="shared" si="4"/>
        <v>2200464.42</v>
      </c>
      <c r="AM19" s="19">
        <f t="shared" si="5"/>
        <v>2408327.3000000003</v>
      </c>
      <c r="AN19" s="32">
        <f t="shared" si="6"/>
        <v>-207862.88000000035</v>
      </c>
    </row>
    <row r="20" spans="1:40" x14ac:dyDescent="0.25">
      <c r="A20" s="1" t="s">
        <v>423</v>
      </c>
      <c r="B20" s="1" t="s">
        <v>425</v>
      </c>
      <c r="C20" s="90">
        <v>5257</v>
      </c>
      <c r="D20" s="90" t="s">
        <v>1035</v>
      </c>
      <c r="E20" s="56" t="s">
        <v>1950</v>
      </c>
      <c r="F20" s="123">
        <v>93985.45</v>
      </c>
      <c r="G20" s="123">
        <v>130253.2</v>
      </c>
      <c r="H20" s="123">
        <v>41592.120000000003</v>
      </c>
      <c r="J20" s="56">
        <v>205649.14</v>
      </c>
      <c r="K20" s="56">
        <v>348122.73</v>
      </c>
      <c r="M20" s="275">
        <v>7150</v>
      </c>
      <c r="R20" s="56">
        <v>100971</v>
      </c>
      <c r="S20" s="56">
        <v>1863971.92</v>
      </c>
      <c r="U20" s="100">
        <v>1987655.26</v>
      </c>
      <c r="V20" s="100">
        <v>294604</v>
      </c>
      <c r="W20" s="100">
        <v>1875.17</v>
      </c>
      <c r="Y20" s="100">
        <v>1142660</v>
      </c>
      <c r="Z20" s="100">
        <v>29700</v>
      </c>
      <c r="AA20" s="124">
        <v>1835062.4</v>
      </c>
      <c r="AE20" s="124">
        <v>1090766.81</v>
      </c>
      <c r="AF20" s="124">
        <v>267902.7</v>
      </c>
      <c r="AH20" s="124">
        <v>85100</v>
      </c>
      <c r="AI20" s="100">
        <f t="shared" si="1"/>
        <v>265830.77</v>
      </c>
      <c r="AJ20" s="108">
        <f t="shared" si="2"/>
        <v>7150</v>
      </c>
      <c r="AK20" s="26">
        <f t="shared" si="3"/>
        <v>258680.77000000002</v>
      </c>
      <c r="AL20" s="27">
        <f t="shared" si="4"/>
        <v>3456494.4299999997</v>
      </c>
      <c r="AM20" s="19">
        <f t="shared" si="5"/>
        <v>3278831.91</v>
      </c>
      <c r="AN20" s="32">
        <f t="shared" si="6"/>
        <v>177662.51999999955</v>
      </c>
    </row>
    <row r="21" spans="1:40" x14ac:dyDescent="0.25">
      <c r="A21" s="1" t="s">
        <v>423</v>
      </c>
      <c r="B21" s="1" t="s">
        <v>425</v>
      </c>
      <c r="C21" s="90">
        <v>5547</v>
      </c>
      <c r="D21" s="90" t="s">
        <v>1036</v>
      </c>
      <c r="E21" s="56" t="s">
        <v>1951</v>
      </c>
      <c r="F21" s="123">
        <v>179759.59</v>
      </c>
      <c r="G21" s="123">
        <v>53375</v>
      </c>
      <c r="H21" s="123">
        <v>110358.09</v>
      </c>
      <c r="J21" s="56">
        <v>789310.1</v>
      </c>
      <c r="K21" s="56">
        <v>2453337.83</v>
      </c>
      <c r="L21" s="275">
        <v>0</v>
      </c>
      <c r="M21" s="275">
        <v>6300</v>
      </c>
      <c r="O21" s="275">
        <v>0</v>
      </c>
      <c r="R21" s="56">
        <v>247503.08</v>
      </c>
      <c r="S21" s="56">
        <v>2519990.75</v>
      </c>
      <c r="U21" s="100">
        <v>4062784.59</v>
      </c>
      <c r="V21" s="100">
        <v>141000</v>
      </c>
      <c r="W21" s="100">
        <v>2236.98</v>
      </c>
      <c r="Y21" s="100">
        <v>2086548.5</v>
      </c>
      <c r="Z21" s="100">
        <v>18400</v>
      </c>
      <c r="AA21" s="124">
        <v>2712978.5</v>
      </c>
      <c r="AE21" s="124">
        <v>1257230.75</v>
      </c>
      <c r="AF21" s="124">
        <v>640452.06999999995</v>
      </c>
      <c r="AG21" s="124">
        <v>14176.34</v>
      </c>
      <c r="AH21" s="124">
        <v>10000</v>
      </c>
      <c r="AI21" s="100">
        <f t="shared" si="1"/>
        <v>343492.68</v>
      </c>
      <c r="AJ21" s="108">
        <f t="shared" si="2"/>
        <v>6300</v>
      </c>
      <c r="AK21" s="26">
        <f t="shared" si="3"/>
        <v>337192.68</v>
      </c>
      <c r="AL21" s="27">
        <f t="shared" si="4"/>
        <v>6310970.0700000003</v>
      </c>
      <c r="AM21" s="19">
        <f t="shared" si="5"/>
        <v>4634837.66</v>
      </c>
      <c r="AN21" s="32">
        <f t="shared" si="6"/>
        <v>1676132.4100000001</v>
      </c>
    </row>
    <row r="22" spans="1:40" x14ac:dyDescent="0.25">
      <c r="A22" s="1" t="s">
        <v>423</v>
      </c>
      <c r="B22" s="1" t="s">
        <v>425</v>
      </c>
      <c r="C22" s="90">
        <v>4817</v>
      </c>
      <c r="D22" s="90" t="s">
        <v>1037</v>
      </c>
      <c r="E22" s="56" t="s">
        <v>1952</v>
      </c>
      <c r="F22" s="123">
        <v>661877.99</v>
      </c>
      <c r="G22" s="123">
        <v>45621.06</v>
      </c>
      <c r="H22" s="123">
        <v>3000</v>
      </c>
      <c r="J22" s="56">
        <v>843524.68</v>
      </c>
      <c r="K22" s="56">
        <v>751344.19</v>
      </c>
      <c r="L22" s="275">
        <v>0</v>
      </c>
      <c r="S22" s="56">
        <v>4994895.4800000004</v>
      </c>
      <c r="U22" s="100">
        <v>1059294.7</v>
      </c>
      <c r="V22" s="100">
        <v>253822</v>
      </c>
      <c r="W22" s="100">
        <v>3231.6</v>
      </c>
      <c r="Y22" s="100">
        <v>2271501</v>
      </c>
      <c r="Z22" s="100">
        <v>5000</v>
      </c>
      <c r="AA22" s="124">
        <v>2295501</v>
      </c>
      <c r="AE22" s="124">
        <v>859161.58</v>
      </c>
      <c r="AF22" s="124">
        <v>566932.73</v>
      </c>
      <c r="AG22" s="124">
        <v>3</v>
      </c>
      <c r="AH22" s="124">
        <v>3000</v>
      </c>
      <c r="AI22" s="100">
        <f t="shared" si="1"/>
        <v>710499.05</v>
      </c>
      <c r="AJ22" s="108">
        <f t="shared" si="2"/>
        <v>0</v>
      </c>
      <c r="AK22" s="26">
        <f t="shared" si="3"/>
        <v>710499.05</v>
      </c>
      <c r="AL22" s="27">
        <f t="shared" si="4"/>
        <v>3592849.3</v>
      </c>
      <c r="AM22" s="19">
        <f t="shared" si="5"/>
        <v>3724598.31</v>
      </c>
      <c r="AN22" s="32">
        <f t="shared" si="6"/>
        <v>-131749.01000000024</v>
      </c>
    </row>
    <row r="23" spans="1:40" x14ac:dyDescent="0.25">
      <c r="A23" s="1" t="s">
        <v>423</v>
      </c>
      <c r="B23" s="1" t="s">
        <v>425</v>
      </c>
      <c r="C23" s="90">
        <v>4661</v>
      </c>
      <c r="D23" s="90" t="s">
        <v>1038</v>
      </c>
      <c r="E23" s="56" t="s">
        <v>1953</v>
      </c>
      <c r="F23" s="123">
        <v>32363.22</v>
      </c>
      <c r="G23" s="123">
        <v>167430</v>
      </c>
      <c r="H23" s="123">
        <v>74330.45</v>
      </c>
      <c r="J23" s="56">
        <v>364983.08</v>
      </c>
      <c r="K23" s="56">
        <v>473260.39</v>
      </c>
      <c r="L23" s="275">
        <v>10410</v>
      </c>
      <c r="M23" s="275">
        <v>8280</v>
      </c>
      <c r="O23" s="275">
        <v>53.62</v>
      </c>
      <c r="R23" s="56">
        <v>47326.36</v>
      </c>
      <c r="S23" s="56">
        <v>1550129.81</v>
      </c>
      <c r="U23" s="100">
        <v>1370583.9</v>
      </c>
      <c r="V23" s="100">
        <v>361500</v>
      </c>
      <c r="W23" s="100">
        <v>1084.96</v>
      </c>
      <c r="Y23" s="100">
        <v>2642268.9</v>
      </c>
      <c r="Z23" s="100">
        <v>167800</v>
      </c>
      <c r="AA23" s="124">
        <v>2935026.7</v>
      </c>
      <c r="AE23" s="124">
        <v>641979.71</v>
      </c>
      <c r="AF23" s="124">
        <v>283957.08</v>
      </c>
      <c r="AG23" s="124">
        <v>9</v>
      </c>
      <c r="AH23" s="124">
        <v>5600</v>
      </c>
      <c r="AI23" s="100">
        <f t="shared" si="1"/>
        <v>274123.67</v>
      </c>
      <c r="AJ23" s="108">
        <f t="shared" si="2"/>
        <v>18743.62</v>
      </c>
      <c r="AK23" s="26">
        <f t="shared" si="3"/>
        <v>255380.05</v>
      </c>
      <c r="AL23" s="27">
        <f t="shared" si="4"/>
        <v>4543237.76</v>
      </c>
      <c r="AM23" s="19">
        <f t="shared" si="5"/>
        <v>3866572.49</v>
      </c>
      <c r="AN23" s="32">
        <f t="shared" si="6"/>
        <v>676665.26999999955</v>
      </c>
    </row>
    <row r="24" spans="1:40" x14ac:dyDescent="0.25">
      <c r="A24" s="1" t="s">
        <v>423</v>
      </c>
      <c r="B24" s="1" t="s">
        <v>425</v>
      </c>
      <c r="C24" s="90">
        <v>7585</v>
      </c>
      <c r="D24" s="90" t="s">
        <v>1039</v>
      </c>
      <c r="E24" s="56" t="s">
        <v>1954</v>
      </c>
      <c r="F24" s="123">
        <v>1945398.76</v>
      </c>
      <c r="G24" s="123">
        <v>17874.43</v>
      </c>
      <c r="H24" s="123">
        <v>1518.16</v>
      </c>
      <c r="J24" s="56">
        <v>199457.49</v>
      </c>
      <c r="K24" s="56">
        <v>906440.94</v>
      </c>
      <c r="L24" s="275">
        <v>0</v>
      </c>
      <c r="M24" s="275">
        <v>41752.11</v>
      </c>
      <c r="R24" s="56">
        <v>429699.71</v>
      </c>
      <c r="S24" s="56">
        <v>2878887.21</v>
      </c>
      <c r="U24" s="100">
        <v>1315346.08</v>
      </c>
      <c r="V24" s="100">
        <v>275000</v>
      </c>
      <c r="W24" s="100">
        <v>10429.530000000001</v>
      </c>
      <c r="Y24" s="100">
        <v>3496316.01</v>
      </c>
      <c r="Z24" s="100">
        <v>36200</v>
      </c>
      <c r="AA24" s="124">
        <v>3762668.12</v>
      </c>
      <c r="AE24" s="124">
        <v>1291088.1499999999</v>
      </c>
      <c r="AF24" s="124">
        <v>506078.75</v>
      </c>
      <c r="AG24" s="124">
        <v>6</v>
      </c>
      <c r="AH24" s="124">
        <v>366500</v>
      </c>
      <c r="AI24" s="100">
        <f t="shared" si="1"/>
        <v>1964791.3499999999</v>
      </c>
      <c r="AJ24" s="108">
        <f t="shared" si="2"/>
        <v>41752.11</v>
      </c>
      <c r="AK24" s="26">
        <f t="shared" si="3"/>
        <v>1923039.2399999998</v>
      </c>
      <c r="AL24" s="27">
        <f t="shared" si="4"/>
        <v>5133291.62</v>
      </c>
      <c r="AM24" s="19">
        <f t="shared" si="5"/>
        <v>5926341.0199999996</v>
      </c>
      <c r="AN24" s="32">
        <f t="shared" si="6"/>
        <v>-793049.39999999944</v>
      </c>
    </row>
    <row r="25" spans="1:40" x14ac:dyDescent="0.25">
      <c r="A25" s="1" t="s">
        <v>423</v>
      </c>
      <c r="B25" s="1" t="s">
        <v>425</v>
      </c>
      <c r="C25" s="90">
        <v>6519</v>
      </c>
      <c r="D25" s="90" t="s">
        <v>1040</v>
      </c>
      <c r="E25" s="56" t="s">
        <v>1955</v>
      </c>
      <c r="F25" s="123">
        <v>54674.400000000001</v>
      </c>
      <c r="G25" s="123">
        <v>295943</v>
      </c>
      <c r="H25" s="123">
        <v>9649.3700000000008</v>
      </c>
      <c r="J25" s="56">
        <v>546780.03</v>
      </c>
      <c r="K25" s="56">
        <v>605426.91</v>
      </c>
      <c r="O25" s="275">
        <v>1916.8</v>
      </c>
      <c r="R25" s="56">
        <v>77197.66</v>
      </c>
      <c r="S25" s="56">
        <v>2079998.65</v>
      </c>
      <c r="U25" s="100">
        <v>900474.92</v>
      </c>
      <c r="V25" s="100">
        <v>328696</v>
      </c>
      <c r="W25" s="100">
        <v>1357.72</v>
      </c>
      <c r="Y25" s="100">
        <v>2421218</v>
      </c>
      <c r="Z25" s="100">
        <v>21400</v>
      </c>
      <c r="AA25" s="124">
        <v>2586148</v>
      </c>
      <c r="AE25" s="124">
        <v>654233.98</v>
      </c>
      <c r="AF25" s="124">
        <v>347323.22</v>
      </c>
      <c r="AH25" s="124">
        <v>2000</v>
      </c>
      <c r="AI25" s="100">
        <f t="shared" si="1"/>
        <v>360266.77</v>
      </c>
      <c r="AJ25" s="108">
        <f t="shared" si="2"/>
        <v>1916.8</v>
      </c>
      <c r="AK25" s="26">
        <f t="shared" si="3"/>
        <v>358349.97000000003</v>
      </c>
      <c r="AL25" s="27">
        <f t="shared" si="4"/>
        <v>3673146.6399999997</v>
      </c>
      <c r="AM25" s="19">
        <f t="shared" si="5"/>
        <v>3589705.2</v>
      </c>
      <c r="AN25" s="32">
        <f t="shared" si="6"/>
        <v>83441.439999999478</v>
      </c>
    </row>
    <row r="26" spans="1:40" x14ac:dyDescent="0.25">
      <c r="A26" s="1" t="s">
        <v>423</v>
      </c>
      <c r="B26" s="1" t="s">
        <v>425</v>
      </c>
      <c r="C26" s="90">
        <v>4531</v>
      </c>
      <c r="D26" s="90" t="s">
        <v>1041</v>
      </c>
      <c r="E26" s="56" t="s">
        <v>1956</v>
      </c>
      <c r="F26" s="123">
        <v>423209.66</v>
      </c>
      <c r="G26" s="123">
        <v>57766.720000000001</v>
      </c>
      <c r="H26" s="123">
        <v>24852.17</v>
      </c>
      <c r="J26" s="56">
        <v>1280040.04</v>
      </c>
      <c r="K26" s="56">
        <v>232909.06</v>
      </c>
      <c r="L26" s="275">
        <v>10923</v>
      </c>
      <c r="M26" s="275">
        <v>11226.8</v>
      </c>
      <c r="R26" s="56">
        <v>8780.41</v>
      </c>
      <c r="S26" s="56">
        <v>413083.29</v>
      </c>
      <c r="U26" s="100">
        <v>1383005.81</v>
      </c>
      <c r="V26" s="100">
        <v>227570</v>
      </c>
      <c r="W26" s="100">
        <v>1543.31</v>
      </c>
      <c r="Y26" s="100">
        <v>1956319.2</v>
      </c>
      <c r="Z26" s="100">
        <v>43600</v>
      </c>
      <c r="AA26" s="124">
        <v>2255243.6</v>
      </c>
      <c r="AE26" s="124">
        <v>762084.49</v>
      </c>
      <c r="AF26" s="124">
        <v>364036.03</v>
      </c>
      <c r="AG26" s="124">
        <v>3</v>
      </c>
      <c r="AH26" s="124">
        <v>50000</v>
      </c>
      <c r="AI26" s="100">
        <f t="shared" si="1"/>
        <v>505828.55</v>
      </c>
      <c r="AJ26" s="108">
        <f t="shared" si="2"/>
        <v>22149.8</v>
      </c>
      <c r="AK26" s="26">
        <f t="shared" si="3"/>
        <v>483678.75</v>
      </c>
      <c r="AL26" s="27">
        <f t="shared" si="4"/>
        <v>3612038.3200000003</v>
      </c>
      <c r="AM26" s="19">
        <f t="shared" si="5"/>
        <v>3431367.12</v>
      </c>
      <c r="AN26" s="32">
        <f t="shared" si="6"/>
        <v>180671.20000000019</v>
      </c>
    </row>
    <row r="27" spans="1:40" x14ac:dyDescent="0.25">
      <c r="A27" s="1" t="s">
        <v>423</v>
      </c>
      <c r="B27" s="1" t="s">
        <v>425</v>
      </c>
      <c r="C27" s="90">
        <v>2937</v>
      </c>
      <c r="D27" s="90" t="s">
        <v>1042</v>
      </c>
      <c r="E27" s="56" t="s">
        <v>1957</v>
      </c>
      <c r="F27" s="123">
        <v>219408.56</v>
      </c>
      <c r="G27" s="123">
        <v>0</v>
      </c>
      <c r="H27" s="123">
        <v>3874.53</v>
      </c>
      <c r="J27" s="56">
        <v>772432.5</v>
      </c>
      <c r="K27" s="56">
        <v>463596.89</v>
      </c>
      <c r="L27" s="275">
        <v>0</v>
      </c>
      <c r="O27" s="275">
        <v>132800</v>
      </c>
      <c r="R27" s="56">
        <v>210020.24</v>
      </c>
      <c r="S27" s="56">
        <v>2337378.21</v>
      </c>
      <c r="U27" s="100">
        <v>1202798.77</v>
      </c>
      <c r="V27" s="100">
        <v>333128</v>
      </c>
      <c r="W27" s="100">
        <v>1541.31</v>
      </c>
      <c r="Y27" s="100">
        <v>1504147</v>
      </c>
      <c r="Z27" s="100">
        <v>368300</v>
      </c>
      <c r="AA27" s="124">
        <v>1721917</v>
      </c>
      <c r="AE27" s="124">
        <v>1281229.99</v>
      </c>
      <c r="AF27" s="124">
        <v>367377.51</v>
      </c>
      <c r="AG27" s="124">
        <v>25</v>
      </c>
      <c r="AI27" s="100">
        <f t="shared" si="1"/>
        <v>223283.09</v>
      </c>
      <c r="AJ27" s="108">
        <f t="shared" si="2"/>
        <v>132800</v>
      </c>
      <c r="AK27" s="26">
        <f t="shared" si="3"/>
        <v>90483.09</v>
      </c>
      <c r="AL27" s="27">
        <f t="shared" si="4"/>
        <v>3409915.08</v>
      </c>
      <c r="AM27" s="19">
        <f t="shared" si="5"/>
        <v>3370549.5</v>
      </c>
      <c r="AN27" s="32">
        <f t="shared" si="6"/>
        <v>39365.580000000075</v>
      </c>
    </row>
    <row r="28" spans="1:40" x14ac:dyDescent="0.25">
      <c r="A28" s="1" t="s">
        <v>423</v>
      </c>
      <c r="B28" s="1" t="s">
        <v>425</v>
      </c>
      <c r="C28" s="90">
        <v>2576</v>
      </c>
      <c r="D28" s="90" t="s">
        <v>1043</v>
      </c>
      <c r="E28" s="56" t="s">
        <v>1958</v>
      </c>
      <c r="F28" s="123">
        <v>131117.82999999999</v>
      </c>
      <c r="G28" s="123">
        <v>0</v>
      </c>
      <c r="H28" s="123">
        <v>20451.580000000002</v>
      </c>
      <c r="J28" s="56">
        <v>516878.29</v>
      </c>
      <c r="K28" s="56">
        <v>390920.22</v>
      </c>
      <c r="L28" s="275">
        <v>5000</v>
      </c>
      <c r="M28" s="275">
        <v>6300</v>
      </c>
      <c r="R28" s="56">
        <v>116538.23</v>
      </c>
      <c r="S28" s="56">
        <v>2446216.73</v>
      </c>
      <c r="U28" s="100">
        <v>904942.84</v>
      </c>
      <c r="V28" s="100">
        <v>113350</v>
      </c>
      <c r="W28" s="100">
        <v>943.6</v>
      </c>
      <c r="Y28" s="100">
        <v>1492932</v>
      </c>
      <c r="Z28" s="100">
        <v>111600</v>
      </c>
      <c r="AA28" s="124">
        <v>1725044</v>
      </c>
      <c r="AE28" s="124">
        <v>474623.26</v>
      </c>
      <c r="AF28" s="124">
        <v>361301.55</v>
      </c>
      <c r="AG28" s="124">
        <v>3</v>
      </c>
      <c r="AH28" s="124">
        <v>122000</v>
      </c>
      <c r="AI28" s="100">
        <f t="shared" si="1"/>
        <v>151569.40999999997</v>
      </c>
      <c r="AJ28" s="108">
        <f t="shared" si="2"/>
        <v>11300</v>
      </c>
      <c r="AK28" s="26">
        <f t="shared" si="3"/>
        <v>140269.40999999997</v>
      </c>
      <c r="AL28" s="27">
        <f t="shared" si="4"/>
        <v>2623768.44</v>
      </c>
      <c r="AM28" s="19">
        <f t="shared" si="5"/>
        <v>2682971.8099999996</v>
      </c>
      <c r="AN28" s="32">
        <f t="shared" si="6"/>
        <v>-59203.369999999646</v>
      </c>
    </row>
    <row r="29" spans="1:40" x14ac:dyDescent="0.25">
      <c r="A29" s="1" t="s">
        <v>428</v>
      </c>
      <c r="B29" s="1" t="s">
        <v>429</v>
      </c>
      <c r="C29" s="90">
        <v>3880</v>
      </c>
      <c r="D29" s="90" t="s">
        <v>1044</v>
      </c>
      <c r="E29" s="56" t="s">
        <v>1959</v>
      </c>
      <c r="F29" s="123">
        <v>248406.04</v>
      </c>
      <c r="G29" s="123">
        <v>663345.55000000005</v>
      </c>
      <c r="H29" s="123">
        <v>7069.25</v>
      </c>
      <c r="J29" s="56">
        <v>622009.86</v>
      </c>
      <c r="K29" s="56">
        <v>715881.25</v>
      </c>
      <c r="O29" s="275">
        <v>416185</v>
      </c>
      <c r="S29" s="56">
        <v>1940194.37</v>
      </c>
      <c r="U29" s="100">
        <v>1626465.39</v>
      </c>
      <c r="V29" s="100">
        <v>297847.65999999997</v>
      </c>
      <c r="W29" s="100">
        <v>1604.33</v>
      </c>
      <c r="X29" s="100">
        <v>650</v>
      </c>
      <c r="Y29" s="100">
        <v>2042978</v>
      </c>
      <c r="AA29" s="124">
        <v>2269328</v>
      </c>
      <c r="AE29" s="124">
        <v>969203.95</v>
      </c>
      <c r="AF29" s="124">
        <v>250629.74</v>
      </c>
      <c r="AI29" s="100">
        <f t="shared" si="1"/>
        <v>918820.84000000008</v>
      </c>
      <c r="AJ29" s="108">
        <f t="shared" si="2"/>
        <v>416185</v>
      </c>
      <c r="AK29" s="26">
        <f t="shared" si="3"/>
        <v>502635.84000000008</v>
      </c>
      <c r="AL29" s="27">
        <f t="shared" si="4"/>
        <v>3969545.38</v>
      </c>
      <c r="AM29" s="19">
        <f t="shared" si="5"/>
        <v>3489161.6900000004</v>
      </c>
      <c r="AN29" s="32">
        <f t="shared" si="6"/>
        <v>480383.68999999948</v>
      </c>
    </row>
    <row r="30" spans="1:40" x14ac:dyDescent="0.25">
      <c r="A30" s="1" t="s">
        <v>428</v>
      </c>
      <c r="B30" s="1" t="s">
        <v>429</v>
      </c>
      <c r="C30" s="90">
        <v>3169</v>
      </c>
      <c r="D30" s="90" t="s">
        <v>1045</v>
      </c>
      <c r="E30" s="56" t="s">
        <v>1960</v>
      </c>
      <c r="F30" s="123">
        <v>209658.95</v>
      </c>
      <c r="G30" s="123">
        <v>277918.28000000003</v>
      </c>
      <c r="H30" s="123">
        <v>52956.7</v>
      </c>
      <c r="J30" s="56">
        <v>2572380.63</v>
      </c>
      <c r="K30" s="56">
        <v>297590.90999999997</v>
      </c>
      <c r="S30" s="56">
        <v>225942.27</v>
      </c>
      <c r="U30" s="100">
        <v>1705996.05</v>
      </c>
      <c r="V30" s="100">
        <v>160639.07</v>
      </c>
      <c r="W30" s="100">
        <v>1146.68</v>
      </c>
      <c r="Y30" s="100">
        <v>1346114.1</v>
      </c>
      <c r="AA30" s="124">
        <v>1860184.1</v>
      </c>
      <c r="AE30" s="124">
        <v>851772.82</v>
      </c>
      <c r="AF30" s="124">
        <v>311554.44</v>
      </c>
      <c r="AI30" s="100">
        <f t="shared" si="1"/>
        <v>540533.93000000005</v>
      </c>
      <c r="AJ30" s="108">
        <f t="shared" si="2"/>
        <v>0</v>
      </c>
      <c r="AK30" s="26">
        <f t="shared" si="3"/>
        <v>540533.93000000005</v>
      </c>
      <c r="AL30" s="27">
        <f t="shared" si="4"/>
        <v>3213895.9000000004</v>
      </c>
      <c r="AM30" s="19">
        <f t="shared" si="5"/>
        <v>3023511.36</v>
      </c>
      <c r="AN30" s="32">
        <f t="shared" si="6"/>
        <v>190384.5400000005</v>
      </c>
    </row>
    <row r="31" spans="1:40" x14ac:dyDescent="0.25">
      <c r="A31" s="1" t="s">
        <v>428</v>
      </c>
      <c r="B31" s="1" t="s">
        <v>429</v>
      </c>
      <c r="C31" s="90">
        <v>7059</v>
      </c>
      <c r="D31" s="90" t="s">
        <v>1046</v>
      </c>
      <c r="E31" s="56" t="s">
        <v>1961</v>
      </c>
      <c r="F31" s="123">
        <v>963908.61</v>
      </c>
      <c r="G31" s="123">
        <v>287390.5</v>
      </c>
      <c r="H31" s="123">
        <v>25231.24</v>
      </c>
      <c r="J31" s="56">
        <v>939357.7</v>
      </c>
      <c r="K31" s="56">
        <v>410084.62</v>
      </c>
      <c r="S31" s="56">
        <v>519805.36</v>
      </c>
      <c r="U31" s="100">
        <v>1908976.24</v>
      </c>
      <c r="V31" s="100">
        <v>995450.1</v>
      </c>
      <c r="W31" s="100">
        <v>4628.2700000000004</v>
      </c>
      <c r="X31" s="100">
        <v>3050</v>
      </c>
      <c r="Y31" s="100">
        <v>1434639.8</v>
      </c>
      <c r="AA31" s="124">
        <v>2128599.7999999998</v>
      </c>
      <c r="AE31" s="124">
        <v>1420861.93</v>
      </c>
      <c r="AF31" s="124">
        <v>184474.32</v>
      </c>
      <c r="AI31" s="100">
        <f t="shared" si="1"/>
        <v>1276530.3499999999</v>
      </c>
      <c r="AJ31" s="108">
        <f t="shared" si="2"/>
        <v>0</v>
      </c>
      <c r="AK31" s="26">
        <f t="shared" si="3"/>
        <v>1276530.3499999999</v>
      </c>
      <c r="AL31" s="27">
        <f t="shared" si="4"/>
        <v>4346744.41</v>
      </c>
      <c r="AM31" s="19">
        <f t="shared" si="5"/>
        <v>3733936.0499999993</v>
      </c>
      <c r="AN31" s="32">
        <f t="shared" si="6"/>
        <v>612808.3600000008</v>
      </c>
    </row>
    <row r="32" spans="1:40" x14ac:dyDescent="0.25">
      <c r="A32" s="1" t="s">
        <v>428</v>
      </c>
      <c r="B32" s="1" t="s">
        <v>429</v>
      </c>
      <c r="C32" s="90">
        <v>4668</v>
      </c>
      <c r="D32" s="90" t="s">
        <v>1047</v>
      </c>
      <c r="E32" s="56" t="s">
        <v>1962</v>
      </c>
      <c r="F32" s="123">
        <v>696964.14</v>
      </c>
      <c r="G32" s="123">
        <v>155056.95000000001</v>
      </c>
      <c r="H32" s="123">
        <v>45015.22</v>
      </c>
      <c r="J32" s="56">
        <v>2274210.13</v>
      </c>
      <c r="K32" s="56">
        <v>948073.97</v>
      </c>
      <c r="S32" s="56">
        <v>164243.42000000001</v>
      </c>
      <c r="U32" s="100">
        <v>1519285.34</v>
      </c>
      <c r="V32" s="100">
        <v>527809.18000000005</v>
      </c>
      <c r="W32" s="100">
        <v>2991.8</v>
      </c>
      <c r="Y32" s="100">
        <v>1469013.7</v>
      </c>
      <c r="AA32" s="124">
        <v>2120278.7000000002</v>
      </c>
      <c r="AE32" s="124">
        <v>702210.57</v>
      </c>
      <c r="AF32" s="124">
        <v>405119.33</v>
      </c>
      <c r="AI32" s="100">
        <f t="shared" si="1"/>
        <v>897036.31</v>
      </c>
      <c r="AJ32" s="108">
        <f t="shared" si="2"/>
        <v>0</v>
      </c>
      <c r="AK32" s="26">
        <f t="shared" si="3"/>
        <v>897036.31</v>
      </c>
      <c r="AL32" s="27">
        <f t="shared" si="4"/>
        <v>3519100.02</v>
      </c>
      <c r="AM32" s="19">
        <f t="shared" si="5"/>
        <v>3227608.6</v>
      </c>
      <c r="AN32" s="32">
        <f t="shared" si="6"/>
        <v>291491.41999999993</v>
      </c>
    </row>
    <row r="33" spans="1:40" x14ac:dyDescent="0.25">
      <c r="A33" s="1" t="s">
        <v>428</v>
      </c>
      <c r="B33" s="1" t="s">
        <v>429</v>
      </c>
      <c r="C33" s="90">
        <v>5951</v>
      </c>
      <c r="D33" s="90" t="s">
        <v>1048</v>
      </c>
      <c r="E33" s="56" t="s">
        <v>1963</v>
      </c>
      <c r="F33" s="123">
        <v>270753.99</v>
      </c>
      <c r="G33" s="123">
        <v>118680.5</v>
      </c>
      <c r="H33" s="123">
        <v>796.99</v>
      </c>
      <c r="J33" s="56">
        <v>625939.09</v>
      </c>
      <c r="K33" s="56">
        <v>399715.36</v>
      </c>
      <c r="M33" s="275">
        <v>23046.36</v>
      </c>
      <c r="Q33" s="56">
        <v>-403659.22</v>
      </c>
      <c r="S33" s="56">
        <v>3631737.05</v>
      </c>
      <c r="U33" s="100">
        <v>2077895.27</v>
      </c>
      <c r="V33" s="100">
        <v>667171.66</v>
      </c>
      <c r="W33" s="100">
        <v>960.83</v>
      </c>
      <c r="Y33" s="100">
        <v>1531143.6</v>
      </c>
      <c r="AA33" s="124">
        <v>2289923.6</v>
      </c>
      <c r="AE33" s="124">
        <v>1238876.68</v>
      </c>
      <c r="AF33" s="124">
        <v>323853.68</v>
      </c>
      <c r="AI33" s="100">
        <f t="shared" si="1"/>
        <v>390231.48</v>
      </c>
      <c r="AJ33" s="108">
        <f t="shared" si="2"/>
        <v>23046.36</v>
      </c>
      <c r="AK33" s="26">
        <f t="shared" si="3"/>
        <v>367185.12</v>
      </c>
      <c r="AL33" s="27">
        <f t="shared" si="4"/>
        <v>4277171.3600000003</v>
      </c>
      <c r="AM33" s="19">
        <f t="shared" si="5"/>
        <v>3852653.9600000004</v>
      </c>
      <c r="AN33" s="32">
        <f t="shared" si="6"/>
        <v>424517.39999999991</v>
      </c>
    </row>
    <row r="34" spans="1:40" x14ac:dyDescent="0.25">
      <c r="A34" s="1" t="s">
        <v>428</v>
      </c>
      <c r="B34" s="1" t="s">
        <v>429</v>
      </c>
      <c r="C34" s="90">
        <v>4528</v>
      </c>
      <c r="D34" s="90" t="s">
        <v>1049</v>
      </c>
      <c r="E34" s="56" t="s">
        <v>1964</v>
      </c>
      <c r="F34" s="123">
        <v>701383.64</v>
      </c>
      <c r="G34" s="123">
        <v>141978.29999999999</v>
      </c>
      <c r="H34" s="123">
        <v>65876.259999999995</v>
      </c>
      <c r="J34" s="56">
        <v>341772.57</v>
      </c>
      <c r="K34" s="56">
        <v>490452.27</v>
      </c>
      <c r="S34" s="56">
        <v>669957.9</v>
      </c>
      <c r="U34" s="100">
        <v>1785644.72</v>
      </c>
      <c r="V34" s="100">
        <v>635755.48</v>
      </c>
      <c r="W34" s="100">
        <v>3551.35</v>
      </c>
      <c r="Y34" s="100">
        <v>1732813</v>
      </c>
      <c r="AA34" s="124">
        <v>2490710</v>
      </c>
      <c r="AE34" s="124">
        <v>1195255.9099999999</v>
      </c>
      <c r="AF34" s="124">
        <v>202255.11</v>
      </c>
      <c r="AI34" s="100">
        <f t="shared" si="1"/>
        <v>909238.2</v>
      </c>
      <c r="AJ34" s="108">
        <f t="shared" si="2"/>
        <v>0</v>
      </c>
      <c r="AK34" s="26">
        <f t="shared" si="3"/>
        <v>909238.2</v>
      </c>
      <c r="AL34" s="27">
        <f t="shared" si="4"/>
        <v>4157764.5500000003</v>
      </c>
      <c r="AM34" s="19">
        <f t="shared" si="5"/>
        <v>3888221.02</v>
      </c>
      <c r="AN34" s="32">
        <f t="shared" si="6"/>
        <v>269543.53000000026</v>
      </c>
    </row>
    <row r="35" spans="1:40" x14ac:dyDescent="0.25">
      <c r="A35" s="1" t="s">
        <v>428</v>
      </c>
      <c r="B35" s="1" t="s">
        <v>429</v>
      </c>
      <c r="C35" s="90">
        <v>5805</v>
      </c>
      <c r="D35" s="90" t="s">
        <v>1050</v>
      </c>
      <c r="E35" s="56" t="s">
        <v>1965</v>
      </c>
      <c r="F35" s="123">
        <v>903192.49</v>
      </c>
      <c r="G35" s="123">
        <v>162579.37</v>
      </c>
      <c r="H35" s="123">
        <v>8125.06</v>
      </c>
      <c r="J35" s="56">
        <v>685675.51</v>
      </c>
      <c r="K35" s="56">
        <v>213662.94</v>
      </c>
      <c r="O35" s="275">
        <v>100000</v>
      </c>
      <c r="S35" s="56">
        <v>2501284.2200000002</v>
      </c>
      <c r="U35" s="100">
        <v>1885692.41</v>
      </c>
      <c r="V35" s="100">
        <v>817855.97</v>
      </c>
      <c r="W35" s="100">
        <v>3038.1</v>
      </c>
      <c r="Y35" s="100">
        <v>1401660.9</v>
      </c>
      <c r="Z35" s="100">
        <v>116200</v>
      </c>
      <c r="AA35" s="124">
        <v>2008176.9</v>
      </c>
      <c r="AE35" s="124">
        <v>1351330.57</v>
      </c>
      <c r="AF35" s="124">
        <v>472543.2</v>
      </c>
      <c r="AI35" s="100">
        <f t="shared" si="1"/>
        <v>1073896.92</v>
      </c>
      <c r="AJ35" s="108">
        <f t="shared" si="2"/>
        <v>100000</v>
      </c>
      <c r="AK35" s="26">
        <f t="shared" si="3"/>
        <v>973896.91999999993</v>
      </c>
      <c r="AL35" s="27">
        <f t="shared" si="4"/>
        <v>4224447.38</v>
      </c>
      <c r="AM35" s="19">
        <f t="shared" si="5"/>
        <v>3832050.67</v>
      </c>
      <c r="AN35" s="32">
        <f t="shared" si="6"/>
        <v>392396.70999999996</v>
      </c>
    </row>
    <row r="36" spans="1:40" x14ac:dyDescent="0.25">
      <c r="A36" s="1" t="s">
        <v>428</v>
      </c>
      <c r="B36" s="1" t="s">
        <v>429</v>
      </c>
      <c r="C36" s="90">
        <v>3290</v>
      </c>
      <c r="D36" s="90" t="s">
        <v>1051</v>
      </c>
      <c r="E36" s="56" t="s">
        <v>1966</v>
      </c>
      <c r="F36" s="123">
        <v>69831.72</v>
      </c>
      <c r="G36" s="123">
        <v>60973.7</v>
      </c>
      <c r="H36" s="123">
        <v>277.13</v>
      </c>
      <c r="J36" s="56">
        <v>473091.97</v>
      </c>
      <c r="K36" s="56">
        <v>1246284.18</v>
      </c>
      <c r="Q36" s="56">
        <v>-3423591.38</v>
      </c>
      <c r="S36" s="56">
        <v>1692932.58</v>
      </c>
      <c r="U36" s="100">
        <v>1339307.81</v>
      </c>
      <c r="V36" s="100">
        <v>610871.19999999995</v>
      </c>
      <c r="W36" s="100">
        <v>2433.6999999999998</v>
      </c>
      <c r="X36" s="100">
        <v>450</v>
      </c>
      <c r="Y36" s="100">
        <v>1346189.9</v>
      </c>
      <c r="Z36" s="100">
        <v>884100</v>
      </c>
      <c r="AA36" s="124">
        <v>1945541.9</v>
      </c>
      <c r="AE36" s="124">
        <v>921637.29</v>
      </c>
      <c r="AF36" s="124">
        <v>290716.48</v>
      </c>
      <c r="AI36" s="100">
        <f t="shared" si="1"/>
        <v>131082.54999999999</v>
      </c>
      <c r="AJ36" s="108">
        <f t="shared" si="2"/>
        <v>0</v>
      </c>
      <c r="AK36" s="26">
        <f t="shared" si="3"/>
        <v>131082.54999999999</v>
      </c>
      <c r="AL36" s="27">
        <f t="shared" si="4"/>
        <v>4183352.61</v>
      </c>
      <c r="AM36" s="19">
        <f t="shared" si="5"/>
        <v>3157895.67</v>
      </c>
      <c r="AN36" s="32">
        <f t="shared" si="6"/>
        <v>1025456.94</v>
      </c>
    </row>
    <row r="37" spans="1:40" x14ac:dyDescent="0.25">
      <c r="A37" s="1" t="s">
        <v>428</v>
      </c>
      <c r="B37" s="1" t="s">
        <v>429</v>
      </c>
      <c r="C37" s="90">
        <v>5014</v>
      </c>
      <c r="D37" s="90" t="s">
        <v>1052</v>
      </c>
      <c r="E37" s="56" t="s">
        <v>1967</v>
      </c>
      <c r="F37" s="123">
        <v>128702.49</v>
      </c>
      <c r="G37" s="123">
        <v>160673.87</v>
      </c>
      <c r="H37" s="123">
        <v>0</v>
      </c>
      <c r="J37" s="56">
        <v>1365708.99</v>
      </c>
      <c r="K37" s="56">
        <v>631762.53</v>
      </c>
      <c r="U37" s="100">
        <v>1820946.21</v>
      </c>
      <c r="V37" s="100">
        <v>666895.11</v>
      </c>
      <c r="W37" s="100">
        <v>1435.24</v>
      </c>
      <c r="Y37" s="100">
        <v>2206094.9</v>
      </c>
      <c r="AA37" s="124">
        <v>2483613.9</v>
      </c>
      <c r="AE37" s="124">
        <v>1338034.22</v>
      </c>
      <c r="AF37" s="124">
        <v>406955.73</v>
      </c>
      <c r="AI37" s="100">
        <f t="shared" si="1"/>
        <v>289376.36</v>
      </c>
      <c r="AJ37" s="108">
        <f t="shared" si="2"/>
        <v>0</v>
      </c>
      <c r="AK37" s="26">
        <f t="shared" si="3"/>
        <v>289376.36</v>
      </c>
      <c r="AL37" s="27">
        <f t="shared" si="4"/>
        <v>4695371.46</v>
      </c>
      <c r="AM37" s="19">
        <f t="shared" si="5"/>
        <v>4228603.8499999996</v>
      </c>
      <c r="AN37" s="32">
        <f t="shared" si="6"/>
        <v>466767.61000000034</v>
      </c>
    </row>
    <row r="38" spans="1:40" x14ac:dyDescent="0.25">
      <c r="A38" s="1" t="s">
        <v>428</v>
      </c>
      <c r="B38" s="1" t="s">
        <v>429</v>
      </c>
      <c r="C38" s="90">
        <v>4611</v>
      </c>
      <c r="D38" s="90" t="s">
        <v>1053</v>
      </c>
      <c r="E38" s="56" t="s">
        <v>1968</v>
      </c>
      <c r="F38" s="123">
        <v>460575.16</v>
      </c>
      <c r="G38" s="123">
        <v>193438.35</v>
      </c>
      <c r="H38" s="123">
        <v>1722.89</v>
      </c>
      <c r="J38" s="56">
        <v>1252561.9099999999</v>
      </c>
      <c r="K38" s="56">
        <v>489688.38</v>
      </c>
      <c r="U38" s="100">
        <v>1784755.31</v>
      </c>
      <c r="V38" s="100">
        <v>329410.74</v>
      </c>
      <c r="W38" s="100">
        <v>2185.2199999999998</v>
      </c>
      <c r="Y38" s="100">
        <v>2032033.2</v>
      </c>
      <c r="Z38" s="100">
        <v>8750</v>
      </c>
      <c r="AA38" s="124">
        <v>2671877.2000000002</v>
      </c>
      <c r="AE38" s="124">
        <v>1247581.3500000001</v>
      </c>
      <c r="AF38" s="124">
        <v>206421.09</v>
      </c>
      <c r="AI38" s="100">
        <f t="shared" si="1"/>
        <v>655736.4</v>
      </c>
      <c r="AJ38" s="108">
        <f t="shared" si="2"/>
        <v>0</v>
      </c>
      <c r="AK38" s="26">
        <f t="shared" si="3"/>
        <v>655736.4</v>
      </c>
      <c r="AL38" s="27">
        <f t="shared" si="4"/>
        <v>4157134.4699999997</v>
      </c>
      <c r="AM38" s="19">
        <f t="shared" si="5"/>
        <v>4125879.64</v>
      </c>
      <c r="AN38" s="32">
        <f t="shared" si="6"/>
        <v>31254.829999999609</v>
      </c>
    </row>
    <row r="39" spans="1:40" x14ac:dyDescent="0.25">
      <c r="A39" s="1" t="s">
        <v>432</v>
      </c>
      <c r="B39" s="1" t="s">
        <v>433</v>
      </c>
      <c r="C39" s="90">
        <v>2051</v>
      </c>
      <c r="D39" s="90" t="s">
        <v>1054</v>
      </c>
      <c r="E39" s="56" t="s">
        <v>1969</v>
      </c>
      <c r="F39" s="123">
        <v>659475.1</v>
      </c>
      <c r="G39" s="123">
        <v>6000</v>
      </c>
      <c r="H39" s="123">
        <v>86365.05</v>
      </c>
      <c r="J39" s="56">
        <v>586771.07999999996</v>
      </c>
      <c r="K39" s="56">
        <v>83433.990000000005</v>
      </c>
      <c r="L39" s="275">
        <v>13536</v>
      </c>
      <c r="M39" s="275">
        <v>21300</v>
      </c>
      <c r="O39" s="275">
        <v>524393.31999999995</v>
      </c>
      <c r="P39" s="56">
        <v>59997.13</v>
      </c>
      <c r="R39" s="56">
        <v>5416.56</v>
      </c>
      <c r="S39" s="56">
        <v>1814650.86</v>
      </c>
      <c r="U39" s="100">
        <v>1188843.72</v>
      </c>
      <c r="V39" s="100">
        <v>4526.5</v>
      </c>
      <c r="Y39" s="100">
        <v>2197943.4</v>
      </c>
      <c r="Z39" s="100">
        <v>191640</v>
      </c>
      <c r="AA39" s="124">
        <v>2695883.4</v>
      </c>
      <c r="AC39" s="124">
        <v>32820</v>
      </c>
      <c r="AE39" s="124">
        <v>750768.03</v>
      </c>
      <c r="AF39" s="124">
        <v>184145.46</v>
      </c>
      <c r="AI39" s="100">
        <f t="shared" si="1"/>
        <v>751840.15</v>
      </c>
      <c r="AJ39" s="108">
        <f t="shared" si="2"/>
        <v>559229.31999999995</v>
      </c>
      <c r="AK39" s="26">
        <f t="shared" si="3"/>
        <v>192610.83000000007</v>
      </c>
      <c r="AL39" s="27">
        <f t="shared" si="4"/>
        <v>3582953.62</v>
      </c>
      <c r="AM39" s="19">
        <f t="shared" si="5"/>
        <v>3663616.8899999997</v>
      </c>
      <c r="AN39" s="32">
        <f t="shared" si="6"/>
        <v>-80663.269999999553</v>
      </c>
    </row>
    <row r="40" spans="1:40" x14ac:dyDescent="0.25">
      <c r="A40" s="1" t="s">
        <v>432</v>
      </c>
      <c r="B40" s="1" t="s">
        <v>433</v>
      </c>
      <c r="C40" s="90">
        <v>1787</v>
      </c>
      <c r="D40" s="90" t="s">
        <v>1055</v>
      </c>
      <c r="E40" s="56" t="s">
        <v>1970</v>
      </c>
      <c r="F40" s="123">
        <v>218379.73</v>
      </c>
      <c r="G40" s="123">
        <v>0</v>
      </c>
      <c r="H40" s="123">
        <v>34469</v>
      </c>
      <c r="J40" s="56">
        <v>1680914.72</v>
      </c>
      <c r="K40" s="56">
        <v>289078.33</v>
      </c>
      <c r="L40" s="275">
        <v>4645.83</v>
      </c>
      <c r="M40" s="275">
        <v>22025</v>
      </c>
      <c r="O40" s="275">
        <v>190293</v>
      </c>
      <c r="P40" s="56">
        <v>0</v>
      </c>
      <c r="R40" s="56">
        <v>155939.62</v>
      </c>
      <c r="S40" s="56">
        <v>1633793.05</v>
      </c>
      <c r="U40" s="100">
        <v>2526196.15</v>
      </c>
      <c r="V40" s="100">
        <v>39999.96</v>
      </c>
      <c r="W40" s="100">
        <v>827.86</v>
      </c>
      <c r="Y40" s="100">
        <v>2122847.7999999998</v>
      </c>
      <c r="Z40" s="100">
        <v>290740</v>
      </c>
      <c r="AA40" s="124">
        <v>2690047.8</v>
      </c>
      <c r="AC40" s="124">
        <v>4400</v>
      </c>
      <c r="AE40" s="124">
        <v>1134224.6200000001</v>
      </c>
      <c r="AF40" s="124">
        <v>296634.53000000003</v>
      </c>
      <c r="AI40" s="100">
        <f t="shared" si="1"/>
        <v>252848.73</v>
      </c>
      <c r="AJ40" s="108">
        <f t="shared" si="2"/>
        <v>216963.83000000002</v>
      </c>
      <c r="AK40" s="26">
        <f t="shared" si="3"/>
        <v>35884.899999999994</v>
      </c>
      <c r="AL40" s="27">
        <f t="shared" si="4"/>
        <v>4980611.7699999996</v>
      </c>
      <c r="AM40" s="19">
        <f t="shared" si="5"/>
        <v>4125306.95</v>
      </c>
      <c r="AN40" s="32">
        <f t="shared" si="6"/>
        <v>855304.81999999937</v>
      </c>
    </row>
    <row r="41" spans="1:40" x14ac:dyDescent="0.25">
      <c r="A41" s="1" t="s">
        <v>432</v>
      </c>
      <c r="B41" s="1" t="s">
        <v>433</v>
      </c>
      <c r="C41" s="90">
        <v>2904</v>
      </c>
      <c r="D41" s="90" t="s">
        <v>1056</v>
      </c>
      <c r="E41" s="56" t="s">
        <v>1971</v>
      </c>
      <c r="F41" s="123">
        <v>748783.67</v>
      </c>
      <c r="G41" s="123">
        <v>0</v>
      </c>
      <c r="H41" s="123">
        <v>23970.49</v>
      </c>
      <c r="J41" s="56">
        <v>1192885.8400000001</v>
      </c>
      <c r="K41" s="56">
        <v>481246.95</v>
      </c>
      <c r="L41" s="275">
        <v>2570</v>
      </c>
      <c r="M41" s="275">
        <v>55100</v>
      </c>
      <c r="R41" s="56">
        <v>-150866.71</v>
      </c>
      <c r="S41" s="56">
        <v>174893.33</v>
      </c>
      <c r="U41" s="100">
        <v>1102992.83</v>
      </c>
      <c r="V41" s="100">
        <v>582611</v>
      </c>
      <c r="W41" s="100">
        <v>1426.32</v>
      </c>
      <c r="Y41" s="100">
        <v>1672375</v>
      </c>
      <c r="Z41" s="100">
        <v>202252</v>
      </c>
      <c r="AA41" s="124">
        <v>2060222</v>
      </c>
      <c r="AC41" s="124">
        <v>155690</v>
      </c>
      <c r="AE41" s="124">
        <v>973535.35</v>
      </c>
      <c r="AF41" s="124">
        <v>380732.74</v>
      </c>
      <c r="AI41" s="100">
        <f t="shared" si="1"/>
        <v>772754.16</v>
      </c>
      <c r="AJ41" s="108">
        <f t="shared" si="2"/>
        <v>57670</v>
      </c>
      <c r="AK41" s="26">
        <f t="shared" si="3"/>
        <v>715084.16</v>
      </c>
      <c r="AL41" s="27">
        <f t="shared" si="4"/>
        <v>3561657.1500000004</v>
      </c>
      <c r="AM41" s="19">
        <f t="shared" si="5"/>
        <v>3570180.09</v>
      </c>
      <c r="AN41" s="32">
        <f t="shared" si="6"/>
        <v>-8522.9399999994785</v>
      </c>
    </row>
    <row r="42" spans="1:40" x14ac:dyDescent="0.25">
      <c r="A42" s="1" t="s">
        <v>432</v>
      </c>
      <c r="B42" s="1" t="s">
        <v>433</v>
      </c>
      <c r="C42" s="90">
        <v>3978</v>
      </c>
      <c r="D42" s="90" t="s">
        <v>1057</v>
      </c>
      <c r="E42" s="56" t="s">
        <v>1972</v>
      </c>
      <c r="F42" s="123">
        <v>1389369.71</v>
      </c>
      <c r="G42" s="123">
        <v>15500</v>
      </c>
      <c r="H42" s="123">
        <v>95627.62</v>
      </c>
      <c r="J42" s="56">
        <v>1523670.69</v>
      </c>
      <c r="K42" s="56">
        <v>370578.65</v>
      </c>
      <c r="L42" s="275">
        <v>32173.82</v>
      </c>
      <c r="M42" s="275">
        <v>85450</v>
      </c>
      <c r="O42" s="275">
        <v>1177993.69</v>
      </c>
      <c r="P42" s="56">
        <v>51948.21</v>
      </c>
      <c r="R42" s="56">
        <v>-290899.68</v>
      </c>
      <c r="S42" s="56">
        <v>1781475.04</v>
      </c>
      <c r="U42" s="100">
        <v>2145913.7000000002</v>
      </c>
      <c r="V42" s="100">
        <v>1070331.79</v>
      </c>
      <c r="Y42" s="100">
        <v>2743864.9</v>
      </c>
      <c r="Z42" s="100">
        <v>336216</v>
      </c>
      <c r="AA42" s="124">
        <v>3322409.9</v>
      </c>
      <c r="AE42" s="124">
        <v>2256060.71</v>
      </c>
      <c r="AF42" s="124">
        <v>393691.37</v>
      </c>
      <c r="AI42" s="100">
        <f t="shared" si="1"/>
        <v>1500497.33</v>
      </c>
      <c r="AJ42" s="108">
        <f t="shared" si="2"/>
        <v>1295617.51</v>
      </c>
      <c r="AK42" s="26">
        <f t="shared" si="3"/>
        <v>204879.82000000007</v>
      </c>
      <c r="AL42" s="27">
        <f t="shared" si="4"/>
        <v>6296326.3900000006</v>
      </c>
      <c r="AM42" s="19">
        <f t="shared" si="5"/>
        <v>5972161.9799999995</v>
      </c>
      <c r="AN42" s="32">
        <f t="shared" si="6"/>
        <v>324164.41000000108</v>
      </c>
    </row>
    <row r="43" spans="1:40" x14ac:dyDescent="0.25">
      <c r="A43" s="1" t="s">
        <v>432</v>
      </c>
      <c r="B43" s="1" t="s">
        <v>433</v>
      </c>
      <c r="C43" s="90">
        <v>3763</v>
      </c>
      <c r="D43" s="90" t="s">
        <v>1058</v>
      </c>
      <c r="E43" s="56" t="s">
        <v>1973</v>
      </c>
      <c r="F43" s="123">
        <v>599872.36</v>
      </c>
      <c r="G43" s="123">
        <v>0</v>
      </c>
      <c r="H43" s="123">
        <v>57127.34</v>
      </c>
      <c r="J43" s="56">
        <v>468045.87</v>
      </c>
      <c r="K43" s="56">
        <v>221341.77</v>
      </c>
      <c r="L43" s="275">
        <v>7264</v>
      </c>
      <c r="M43" s="275">
        <v>24700</v>
      </c>
      <c r="O43" s="275">
        <v>623.45000000000005</v>
      </c>
      <c r="R43" s="56">
        <v>-570808.82999999996</v>
      </c>
      <c r="S43" s="56">
        <v>1769380.27</v>
      </c>
      <c r="U43" s="100">
        <v>2424655.08</v>
      </c>
      <c r="V43" s="100">
        <v>51400</v>
      </c>
      <c r="W43" s="100">
        <v>776.9</v>
      </c>
      <c r="Y43" s="100">
        <v>2693079.6</v>
      </c>
      <c r="Z43" s="100">
        <v>310028</v>
      </c>
      <c r="AA43" s="124">
        <v>3485819.6</v>
      </c>
      <c r="AE43" s="124">
        <v>1280470.02</v>
      </c>
      <c r="AF43" s="124">
        <v>274770.78999999998</v>
      </c>
      <c r="AI43" s="100">
        <f t="shared" si="1"/>
        <v>656999.69999999995</v>
      </c>
      <c r="AJ43" s="108">
        <f t="shared" si="2"/>
        <v>32587.45</v>
      </c>
      <c r="AK43" s="26">
        <f t="shared" si="3"/>
        <v>624412.25</v>
      </c>
      <c r="AL43" s="27">
        <f t="shared" si="4"/>
        <v>5479939.5800000001</v>
      </c>
      <c r="AM43" s="19">
        <f t="shared" si="5"/>
        <v>5041060.41</v>
      </c>
      <c r="AN43" s="32">
        <f t="shared" si="6"/>
        <v>438879.16999999993</v>
      </c>
    </row>
    <row r="44" spans="1:40" x14ac:dyDescent="0.25">
      <c r="A44" s="1" t="s">
        <v>432</v>
      </c>
      <c r="B44" s="1" t="s">
        <v>433</v>
      </c>
      <c r="C44" s="90">
        <v>973</v>
      </c>
      <c r="D44" s="90" t="s">
        <v>1059</v>
      </c>
      <c r="E44" s="56" t="s">
        <v>1974</v>
      </c>
      <c r="F44" s="123">
        <v>173430.31</v>
      </c>
      <c r="G44" s="123">
        <v>0</v>
      </c>
      <c r="H44" s="123">
        <v>37400</v>
      </c>
      <c r="J44" s="56">
        <v>1138867.72</v>
      </c>
      <c r="K44" s="56">
        <v>184206.19</v>
      </c>
      <c r="L44" s="275">
        <v>11374</v>
      </c>
      <c r="M44" s="275">
        <v>19900</v>
      </c>
      <c r="R44" s="56">
        <v>-3353.94</v>
      </c>
      <c r="S44" s="56">
        <v>2854151.72</v>
      </c>
      <c r="U44" s="100">
        <v>1117176</v>
      </c>
      <c r="V44" s="100">
        <v>200814.98</v>
      </c>
      <c r="W44" s="100">
        <v>309.05</v>
      </c>
      <c r="Y44" s="100">
        <v>1831720</v>
      </c>
      <c r="Z44" s="100">
        <v>208653</v>
      </c>
      <c r="AA44" s="124">
        <v>2347660</v>
      </c>
      <c r="AE44" s="124">
        <v>726189.34</v>
      </c>
      <c r="AF44" s="124">
        <v>321076.23</v>
      </c>
      <c r="AI44" s="100">
        <f t="shared" si="1"/>
        <v>210830.31</v>
      </c>
      <c r="AJ44" s="108">
        <f t="shared" si="2"/>
        <v>31274</v>
      </c>
      <c r="AK44" s="26">
        <f t="shared" si="3"/>
        <v>179556.31</v>
      </c>
      <c r="AL44" s="27">
        <f t="shared" si="4"/>
        <v>3358673.0300000003</v>
      </c>
      <c r="AM44" s="19">
        <f t="shared" si="5"/>
        <v>3394925.57</v>
      </c>
      <c r="AN44" s="32">
        <f t="shared" si="6"/>
        <v>-36252.539999999572</v>
      </c>
    </row>
    <row r="45" spans="1:40" x14ac:dyDescent="0.25">
      <c r="A45" s="1" t="s">
        <v>432</v>
      </c>
      <c r="B45" s="1" t="s">
        <v>433</v>
      </c>
      <c r="C45" s="90">
        <v>4069</v>
      </c>
      <c r="D45" s="90" t="s">
        <v>1060</v>
      </c>
      <c r="E45" s="56" t="s">
        <v>1975</v>
      </c>
      <c r="F45" s="123">
        <v>76962.080000000002</v>
      </c>
      <c r="G45" s="123">
        <v>0</v>
      </c>
      <c r="H45" s="123">
        <v>24021</v>
      </c>
      <c r="J45" s="56">
        <v>669852.65</v>
      </c>
      <c r="K45" s="56">
        <v>151582.41</v>
      </c>
      <c r="L45" s="275">
        <v>4706</v>
      </c>
      <c r="M45" s="275">
        <v>16900</v>
      </c>
      <c r="O45" s="275">
        <v>138</v>
      </c>
      <c r="R45" s="56">
        <v>20362.89</v>
      </c>
      <c r="S45" s="56">
        <v>1653756.5</v>
      </c>
      <c r="U45" s="100">
        <v>1776485.58</v>
      </c>
      <c r="V45" s="100">
        <v>94382</v>
      </c>
      <c r="W45" s="100">
        <v>1082.81</v>
      </c>
      <c r="Y45" s="100">
        <v>1011655</v>
      </c>
      <c r="Z45" s="100">
        <v>156464</v>
      </c>
      <c r="AA45" s="124">
        <v>1860635</v>
      </c>
      <c r="AC45" s="124">
        <v>32400</v>
      </c>
      <c r="AE45" s="124">
        <v>904700.74</v>
      </c>
      <c r="AF45" s="124">
        <v>250275.11</v>
      </c>
      <c r="AI45" s="100">
        <f t="shared" si="1"/>
        <v>100983.08</v>
      </c>
      <c r="AJ45" s="108">
        <f t="shared" si="2"/>
        <v>21744</v>
      </c>
      <c r="AK45" s="26">
        <f t="shared" si="3"/>
        <v>79239.08</v>
      </c>
      <c r="AL45" s="27">
        <f t="shared" si="4"/>
        <v>3040069.39</v>
      </c>
      <c r="AM45" s="19">
        <f t="shared" si="5"/>
        <v>3048010.85</v>
      </c>
      <c r="AN45" s="32">
        <f t="shared" si="6"/>
        <v>-7941.4599999999627</v>
      </c>
    </row>
    <row r="46" spans="1:40" x14ac:dyDescent="0.25">
      <c r="A46" s="1" t="s">
        <v>432</v>
      </c>
      <c r="B46" s="1" t="s">
        <v>433</v>
      </c>
      <c r="C46" s="90">
        <v>5012</v>
      </c>
      <c r="D46" s="90" t="s">
        <v>1061</v>
      </c>
      <c r="E46" s="56" t="s">
        <v>1976</v>
      </c>
      <c r="F46" s="123">
        <v>339972.07</v>
      </c>
      <c r="G46" s="123">
        <v>155508.37</v>
      </c>
      <c r="H46" s="123">
        <v>39087.83</v>
      </c>
      <c r="J46" s="56">
        <v>848010.53</v>
      </c>
      <c r="K46" s="56">
        <v>282869.33</v>
      </c>
      <c r="L46" s="275">
        <v>0</v>
      </c>
      <c r="M46" s="275">
        <v>7450</v>
      </c>
      <c r="O46" s="275">
        <v>132.47</v>
      </c>
      <c r="R46" s="56">
        <v>126788</v>
      </c>
      <c r="S46" s="56">
        <v>1474437.8</v>
      </c>
      <c r="U46" s="100">
        <v>1552174.68</v>
      </c>
      <c r="W46" s="100">
        <v>499.7</v>
      </c>
      <c r="Y46" s="100">
        <v>1241665.33</v>
      </c>
      <c r="Z46" s="100">
        <v>116200</v>
      </c>
      <c r="AA46" s="124">
        <v>1801867.33</v>
      </c>
      <c r="AE46" s="124">
        <v>698608.51</v>
      </c>
      <c r="AF46" s="124">
        <v>268873.93</v>
      </c>
      <c r="AI46" s="100">
        <f t="shared" si="1"/>
        <v>534568.27</v>
      </c>
      <c r="AJ46" s="108">
        <f t="shared" si="2"/>
        <v>7582.47</v>
      </c>
      <c r="AK46" s="26">
        <f t="shared" si="3"/>
        <v>526985.80000000005</v>
      </c>
      <c r="AL46" s="27">
        <f t="shared" si="4"/>
        <v>2910539.71</v>
      </c>
      <c r="AM46" s="19">
        <f t="shared" si="5"/>
        <v>2769349.77</v>
      </c>
      <c r="AN46" s="32">
        <f t="shared" si="6"/>
        <v>141189.93999999994</v>
      </c>
    </row>
    <row r="47" spans="1:40" x14ac:dyDescent="0.25">
      <c r="A47" s="1" t="s">
        <v>432</v>
      </c>
      <c r="B47" s="1" t="s">
        <v>433</v>
      </c>
      <c r="C47" s="90">
        <v>5988</v>
      </c>
      <c r="D47" s="90" t="s">
        <v>1062</v>
      </c>
      <c r="E47" s="56" t="s">
        <v>1977</v>
      </c>
      <c r="F47" s="123">
        <v>295562.58</v>
      </c>
      <c r="G47" s="123">
        <v>41916.559999999998</v>
      </c>
      <c r="H47" s="123">
        <v>53630</v>
      </c>
      <c r="J47" s="56">
        <v>1248903.33</v>
      </c>
      <c r="K47" s="56">
        <v>265799.78999999998</v>
      </c>
      <c r="L47" s="275">
        <v>21069.69</v>
      </c>
      <c r="M47" s="275">
        <v>25225</v>
      </c>
      <c r="O47" s="275">
        <v>8</v>
      </c>
      <c r="R47" s="56">
        <v>-96946.73</v>
      </c>
      <c r="S47" s="56">
        <v>2017007.85</v>
      </c>
      <c r="U47" s="100">
        <v>2274137.4</v>
      </c>
      <c r="V47" s="100">
        <v>410400</v>
      </c>
      <c r="Y47" s="100">
        <v>1269234</v>
      </c>
      <c r="Z47" s="100">
        <v>131817</v>
      </c>
      <c r="AA47" s="124">
        <v>2150423</v>
      </c>
      <c r="AE47" s="124">
        <v>1395509.9</v>
      </c>
      <c r="AF47" s="124">
        <v>305362.36</v>
      </c>
      <c r="AI47" s="100">
        <f t="shared" si="1"/>
        <v>391109.14</v>
      </c>
      <c r="AJ47" s="108">
        <f t="shared" si="2"/>
        <v>46302.69</v>
      </c>
      <c r="AK47" s="26">
        <f t="shared" si="3"/>
        <v>344806.45</v>
      </c>
      <c r="AL47" s="27">
        <f t="shared" si="4"/>
        <v>4085588.4</v>
      </c>
      <c r="AM47" s="19">
        <f t="shared" si="5"/>
        <v>3851295.26</v>
      </c>
      <c r="AN47" s="32">
        <f t="shared" si="6"/>
        <v>234293.14000000013</v>
      </c>
    </row>
    <row r="48" spans="1:40" x14ac:dyDescent="0.25">
      <c r="A48" s="1" t="s">
        <v>432</v>
      </c>
      <c r="B48" s="1" t="s">
        <v>433</v>
      </c>
      <c r="C48" s="90">
        <v>2518</v>
      </c>
      <c r="D48" s="90" t="s">
        <v>1063</v>
      </c>
      <c r="E48" s="56" t="s">
        <v>1978</v>
      </c>
      <c r="F48" s="123">
        <v>101938.71</v>
      </c>
      <c r="G48" s="123">
        <v>0</v>
      </c>
      <c r="H48" s="123">
        <v>22582</v>
      </c>
      <c r="J48" s="56">
        <v>1376346.85</v>
      </c>
      <c r="K48" s="56">
        <v>175128.75</v>
      </c>
      <c r="L48" s="275">
        <v>0</v>
      </c>
      <c r="M48" s="275">
        <v>33250</v>
      </c>
      <c r="R48" s="56">
        <v>11723.32</v>
      </c>
      <c r="S48" s="56">
        <v>216270.07999999999</v>
      </c>
      <c r="U48" s="100">
        <v>960438.5</v>
      </c>
      <c r="V48" s="100">
        <v>213475</v>
      </c>
      <c r="W48" s="100">
        <v>444.68</v>
      </c>
      <c r="Y48" s="100">
        <v>1461606.67</v>
      </c>
      <c r="Z48" s="100">
        <v>171478</v>
      </c>
      <c r="AA48" s="124">
        <v>1928794.67</v>
      </c>
      <c r="AE48" s="124">
        <v>961794.28</v>
      </c>
      <c r="AF48" s="124">
        <v>284677.03999999998</v>
      </c>
      <c r="AI48" s="100">
        <f t="shared" si="1"/>
        <v>124520.71</v>
      </c>
      <c r="AJ48" s="108">
        <f t="shared" si="2"/>
        <v>33250</v>
      </c>
      <c r="AK48" s="26">
        <f t="shared" si="3"/>
        <v>91270.71</v>
      </c>
      <c r="AL48" s="27">
        <f t="shared" si="4"/>
        <v>2807442.8499999996</v>
      </c>
      <c r="AM48" s="19">
        <f t="shared" si="5"/>
        <v>3175265.99</v>
      </c>
      <c r="AN48" s="32">
        <f t="shared" si="6"/>
        <v>-367823.1400000006</v>
      </c>
    </row>
    <row r="49" spans="1:40" x14ac:dyDescent="0.25">
      <c r="A49" s="1" t="s">
        <v>432</v>
      </c>
      <c r="B49" s="1" t="s">
        <v>433</v>
      </c>
      <c r="C49" s="90">
        <v>5747</v>
      </c>
      <c r="D49" s="90" t="s">
        <v>1064</v>
      </c>
      <c r="E49" s="56" t="s">
        <v>1979</v>
      </c>
      <c r="F49" s="123">
        <v>273477.08</v>
      </c>
      <c r="G49" s="123">
        <v>0</v>
      </c>
      <c r="H49" s="123">
        <v>60127.35</v>
      </c>
      <c r="J49" s="56">
        <v>1496973.3</v>
      </c>
      <c r="K49" s="56">
        <v>283663.90000000002</v>
      </c>
      <c r="L49" s="275">
        <v>3816</v>
      </c>
      <c r="M49" s="275">
        <v>98100</v>
      </c>
      <c r="P49" s="56">
        <v>286416.73</v>
      </c>
      <c r="R49" s="56">
        <v>-2046.38</v>
      </c>
      <c r="S49" s="56">
        <v>2076002.99</v>
      </c>
      <c r="U49" s="100">
        <v>2734136.3</v>
      </c>
      <c r="V49" s="100">
        <v>173169.94</v>
      </c>
      <c r="W49" s="100">
        <v>1086.48</v>
      </c>
      <c r="Y49" s="100">
        <v>2068220.3</v>
      </c>
      <c r="Z49" s="100">
        <v>201756</v>
      </c>
      <c r="AA49" s="124">
        <v>3387397.3</v>
      </c>
      <c r="AE49" s="124">
        <v>1505138.4</v>
      </c>
      <c r="AF49" s="124">
        <v>343828.51</v>
      </c>
      <c r="AI49" s="100">
        <f t="shared" si="1"/>
        <v>333604.43</v>
      </c>
      <c r="AJ49" s="108">
        <f t="shared" si="2"/>
        <v>101916</v>
      </c>
      <c r="AK49" s="26">
        <f t="shared" si="3"/>
        <v>231688.43</v>
      </c>
      <c r="AL49" s="27">
        <f t="shared" si="4"/>
        <v>5178369.0199999996</v>
      </c>
      <c r="AM49" s="19">
        <f t="shared" si="5"/>
        <v>5236364.209999999</v>
      </c>
      <c r="AN49" s="32">
        <f t="shared" si="6"/>
        <v>-57995.189999999478</v>
      </c>
    </row>
    <row r="50" spans="1:40" x14ac:dyDescent="0.25">
      <c r="A50" s="1" t="s">
        <v>432</v>
      </c>
      <c r="B50" s="1" t="s">
        <v>433</v>
      </c>
      <c r="C50" s="90">
        <v>3454</v>
      </c>
      <c r="D50" s="90" t="s">
        <v>1065</v>
      </c>
      <c r="E50" s="56" t="s">
        <v>1980</v>
      </c>
      <c r="F50" s="123">
        <v>73063.97</v>
      </c>
      <c r="G50" s="123">
        <v>0</v>
      </c>
      <c r="H50" s="123">
        <v>20200.32</v>
      </c>
      <c r="J50" s="56">
        <v>1074999.78</v>
      </c>
      <c r="K50" s="56">
        <v>194223.87</v>
      </c>
      <c r="L50" s="275">
        <v>2748</v>
      </c>
      <c r="M50" s="275">
        <v>45400</v>
      </c>
      <c r="O50" s="275">
        <v>17.7</v>
      </c>
      <c r="R50" s="56">
        <v>1048.1300000000001</v>
      </c>
      <c r="S50" s="56">
        <v>2700044.99</v>
      </c>
      <c r="U50" s="100">
        <v>2073003.19</v>
      </c>
      <c r="V50" s="100">
        <v>165225</v>
      </c>
      <c r="Y50" s="100">
        <v>1071974</v>
      </c>
      <c r="Z50" s="100">
        <v>150267</v>
      </c>
      <c r="AA50" s="124">
        <v>1948734</v>
      </c>
      <c r="AE50" s="124">
        <v>908064.59</v>
      </c>
      <c r="AF50" s="124">
        <v>410947.36</v>
      </c>
      <c r="AI50" s="100">
        <f t="shared" si="1"/>
        <v>93264.290000000008</v>
      </c>
      <c r="AJ50" s="108">
        <f t="shared" si="2"/>
        <v>48165.7</v>
      </c>
      <c r="AK50" s="26">
        <f t="shared" si="3"/>
        <v>45098.590000000011</v>
      </c>
      <c r="AL50" s="27">
        <f t="shared" si="4"/>
        <v>3460469.19</v>
      </c>
      <c r="AM50" s="19">
        <f t="shared" si="5"/>
        <v>3267745.9499999997</v>
      </c>
      <c r="AN50" s="32">
        <f t="shared" si="6"/>
        <v>192723.24000000022</v>
      </c>
    </row>
    <row r="51" spans="1:40" x14ac:dyDescent="0.25">
      <c r="A51" s="1" t="s">
        <v>432</v>
      </c>
      <c r="B51" s="1" t="s">
        <v>433</v>
      </c>
      <c r="C51" s="90">
        <v>3787</v>
      </c>
      <c r="D51" s="90" t="s">
        <v>1066</v>
      </c>
      <c r="E51" s="56" t="s">
        <v>1981</v>
      </c>
      <c r="F51" s="123">
        <v>245108.7</v>
      </c>
      <c r="G51" s="123">
        <v>0</v>
      </c>
      <c r="H51" s="123">
        <v>18180</v>
      </c>
      <c r="J51" s="56">
        <v>858602.77</v>
      </c>
      <c r="K51" s="56">
        <v>146967.14000000001</v>
      </c>
      <c r="L51" s="275">
        <v>2435</v>
      </c>
      <c r="M51" s="275">
        <v>20200</v>
      </c>
      <c r="P51" s="56">
        <v>55238.99</v>
      </c>
      <c r="R51" s="56">
        <v>-278823.59999999998</v>
      </c>
      <c r="S51" s="56">
        <v>1671717.03</v>
      </c>
      <c r="U51" s="100">
        <v>1921302.02</v>
      </c>
      <c r="V51" s="100">
        <v>165328.56</v>
      </c>
      <c r="Y51" s="100">
        <v>1433061.5</v>
      </c>
      <c r="Z51" s="100">
        <v>152867</v>
      </c>
      <c r="AA51" s="124">
        <v>2151484.5</v>
      </c>
      <c r="AE51" s="124">
        <v>1297219.7</v>
      </c>
      <c r="AF51" s="124">
        <v>279203.44</v>
      </c>
      <c r="AI51" s="100">
        <f t="shared" si="1"/>
        <v>263288.7</v>
      </c>
      <c r="AJ51" s="108">
        <f t="shared" si="2"/>
        <v>22635</v>
      </c>
      <c r="AK51" s="26">
        <f t="shared" si="3"/>
        <v>240653.7</v>
      </c>
      <c r="AL51" s="27">
        <f t="shared" si="4"/>
        <v>3672559.08</v>
      </c>
      <c r="AM51" s="19">
        <f t="shared" si="5"/>
        <v>3727907.64</v>
      </c>
      <c r="AN51" s="32">
        <f t="shared" si="6"/>
        <v>-55348.560000000056</v>
      </c>
    </row>
    <row r="52" spans="1:40" x14ac:dyDescent="0.25">
      <c r="A52" s="1" t="s">
        <v>432</v>
      </c>
      <c r="B52" s="1" t="s">
        <v>433</v>
      </c>
      <c r="C52" s="90">
        <v>4306</v>
      </c>
      <c r="D52" s="90" t="s">
        <v>1067</v>
      </c>
      <c r="E52" s="56" t="s">
        <v>1982</v>
      </c>
      <c r="F52" s="123">
        <v>152876.34</v>
      </c>
      <c r="G52" s="123">
        <v>0</v>
      </c>
      <c r="H52" s="123">
        <v>34003</v>
      </c>
      <c r="J52" s="56">
        <v>1021781.04</v>
      </c>
      <c r="K52" s="56">
        <v>214341.08</v>
      </c>
      <c r="L52" s="275">
        <v>0</v>
      </c>
      <c r="M52" s="275">
        <v>75700</v>
      </c>
      <c r="R52" s="56">
        <v>23566.1</v>
      </c>
      <c r="S52" s="56">
        <v>579857.57999999996</v>
      </c>
      <c r="U52" s="100">
        <v>1606533.2</v>
      </c>
      <c r="V52" s="100">
        <v>397128</v>
      </c>
      <c r="W52" s="100">
        <v>826.88</v>
      </c>
      <c r="Y52" s="100">
        <v>752549.23</v>
      </c>
      <c r="Z52" s="100">
        <v>152056</v>
      </c>
      <c r="AA52" s="124">
        <v>1383951.23</v>
      </c>
      <c r="AE52" s="124">
        <v>1585555.67</v>
      </c>
      <c r="AF52" s="124">
        <v>321321.58</v>
      </c>
      <c r="AI52" s="100">
        <f t="shared" si="1"/>
        <v>186879.34</v>
      </c>
      <c r="AJ52" s="108">
        <f t="shared" si="2"/>
        <v>75700</v>
      </c>
      <c r="AK52" s="26">
        <f t="shared" si="3"/>
        <v>111179.34</v>
      </c>
      <c r="AL52" s="27">
        <f t="shared" si="4"/>
        <v>2909093.3099999996</v>
      </c>
      <c r="AM52" s="19">
        <f t="shared" si="5"/>
        <v>3290828.48</v>
      </c>
      <c r="AN52" s="32">
        <f t="shared" si="6"/>
        <v>-381735.17000000039</v>
      </c>
    </row>
    <row r="53" spans="1:40" x14ac:dyDescent="0.25">
      <c r="A53" s="1" t="s">
        <v>432</v>
      </c>
      <c r="B53" s="1" t="s">
        <v>433</v>
      </c>
      <c r="C53" s="90">
        <v>2587</v>
      </c>
      <c r="D53" s="90" t="s">
        <v>1068</v>
      </c>
      <c r="E53" s="56" t="s">
        <v>1983</v>
      </c>
      <c r="F53" s="123">
        <v>176255.4</v>
      </c>
      <c r="G53" s="123">
        <v>0</v>
      </c>
      <c r="H53" s="123">
        <v>34190.82</v>
      </c>
      <c r="J53" s="56">
        <v>1403718.13</v>
      </c>
      <c r="K53" s="56">
        <v>268174.42</v>
      </c>
      <c r="L53" s="275">
        <v>5625.17</v>
      </c>
      <c r="M53" s="275">
        <v>16700</v>
      </c>
      <c r="R53" s="56">
        <v>-2212.69</v>
      </c>
      <c r="S53" s="56">
        <v>446722.69</v>
      </c>
      <c r="U53" s="100">
        <v>1669274.6</v>
      </c>
      <c r="V53" s="100">
        <v>92050</v>
      </c>
      <c r="W53" s="100">
        <v>535.21</v>
      </c>
      <c r="Y53" s="100">
        <v>1624872</v>
      </c>
      <c r="Z53" s="100">
        <v>116154.31</v>
      </c>
      <c r="AA53" s="124">
        <v>2189466.31</v>
      </c>
      <c r="AE53" s="124">
        <v>958268.58</v>
      </c>
      <c r="AF53" s="124">
        <v>361179.12</v>
      </c>
      <c r="AH53" s="124">
        <v>2.31</v>
      </c>
      <c r="AI53" s="100">
        <f t="shared" si="1"/>
        <v>210446.22</v>
      </c>
      <c r="AJ53" s="108">
        <f t="shared" si="2"/>
        <v>22325.17</v>
      </c>
      <c r="AK53" s="26">
        <f t="shared" si="3"/>
        <v>188121.05</v>
      </c>
      <c r="AL53" s="27">
        <f t="shared" si="4"/>
        <v>3502886.12</v>
      </c>
      <c r="AM53" s="19">
        <f t="shared" si="5"/>
        <v>3508916.3200000003</v>
      </c>
      <c r="AN53" s="32">
        <f t="shared" si="6"/>
        <v>-6030.2000000001863</v>
      </c>
    </row>
    <row r="54" spans="1:40" x14ac:dyDescent="0.25">
      <c r="A54" s="1" t="s">
        <v>436</v>
      </c>
      <c r="B54" s="1" t="s">
        <v>437</v>
      </c>
      <c r="C54" s="90">
        <v>2455</v>
      </c>
      <c r="D54" s="90" t="s">
        <v>1069</v>
      </c>
      <c r="E54" s="56" t="s">
        <v>1986</v>
      </c>
      <c r="F54" s="123">
        <v>73985.5</v>
      </c>
      <c r="G54" s="123">
        <v>41000</v>
      </c>
      <c r="H54" s="123">
        <v>68666.2</v>
      </c>
      <c r="J54" s="56">
        <v>94876.51</v>
      </c>
      <c r="K54" s="56">
        <v>599148.06999999995</v>
      </c>
      <c r="L54" s="275">
        <v>0</v>
      </c>
      <c r="M54" s="275">
        <v>73583.59</v>
      </c>
      <c r="O54" s="275">
        <v>37.380000000000003</v>
      </c>
      <c r="Q54" s="56">
        <v>8348.7199999999993</v>
      </c>
      <c r="R54" s="56">
        <v>-477338.98</v>
      </c>
      <c r="S54" s="56">
        <v>1557377.06</v>
      </c>
      <c r="U54" s="100">
        <v>739829.32</v>
      </c>
      <c r="V54" s="100">
        <v>105000</v>
      </c>
      <c r="W54" s="100">
        <v>621.79999999999995</v>
      </c>
      <c r="Y54" s="100">
        <v>1281435.3</v>
      </c>
      <c r="Z54" s="100">
        <v>55890</v>
      </c>
      <c r="AA54" s="124">
        <v>1676565.3</v>
      </c>
      <c r="AD54" s="124">
        <v>25514</v>
      </c>
      <c r="AE54" s="124">
        <v>440330.79</v>
      </c>
      <c r="AF54" s="124">
        <v>195945.46</v>
      </c>
      <c r="AI54" s="100">
        <f t="shared" si="1"/>
        <v>183651.7</v>
      </c>
      <c r="AJ54" s="108">
        <f t="shared" si="2"/>
        <v>73620.97</v>
      </c>
      <c r="AK54" s="26">
        <f t="shared" si="3"/>
        <v>110030.73000000001</v>
      </c>
      <c r="AL54" s="27">
        <f t="shared" si="4"/>
        <v>2182776.42</v>
      </c>
      <c r="AM54" s="19">
        <f t="shared" si="5"/>
        <v>2338355.5499999998</v>
      </c>
      <c r="AN54" s="32">
        <f t="shared" si="6"/>
        <v>-155579.12999999989</v>
      </c>
    </row>
    <row r="55" spans="1:40" x14ac:dyDescent="0.25">
      <c r="A55" s="1" t="s">
        <v>436</v>
      </c>
      <c r="B55" s="1" t="s">
        <v>437</v>
      </c>
      <c r="C55" s="90">
        <v>2020</v>
      </c>
      <c r="D55" s="90" t="s">
        <v>1070</v>
      </c>
      <c r="E55" s="56" t="s">
        <v>1987</v>
      </c>
      <c r="F55" s="123">
        <v>47250.39</v>
      </c>
      <c r="G55" s="123">
        <v>94650</v>
      </c>
      <c r="H55" s="123">
        <v>75247.240000000005</v>
      </c>
      <c r="J55" s="56">
        <v>140223.46</v>
      </c>
      <c r="K55" s="56">
        <v>351201.84</v>
      </c>
      <c r="L55" s="275">
        <v>0</v>
      </c>
      <c r="M55" s="275">
        <v>66318.2</v>
      </c>
      <c r="O55" s="275">
        <v>37.380000000000003</v>
      </c>
      <c r="R55" s="56">
        <v>769593.1</v>
      </c>
      <c r="S55" s="56">
        <v>1296912.72</v>
      </c>
      <c r="U55" s="100">
        <v>979346.12</v>
      </c>
      <c r="V55" s="100">
        <v>141100</v>
      </c>
      <c r="W55" s="100">
        <v>378.96</v>
      </c>
      <c r="Y55" s="100">
        <v>1367852.6</v>
      </c>
      <c r="Z55" s="100">
        <v>15200</v>
      </c>
      <c r="AA55" s="124">
        <v>1774953.6</v>
      </c>
      <c r="AD55" s="124">
        <v>1240</v>
      </c>
      <c r="AE55" s="124">
        <v>604010.54</v>
      </c>
      <c r="AF55" s="124">
        <v>131533.94</v>
      </c>
      <c r="AH55" s="124">
        <v>10400</v>
      </c>
      <c r="AI55" s="100">
        <f t="shared" si="1"/>
        <v>217147.63</v>
      </c>
      <c r="AJ55" s="108">
        <f t="shared" si="2"/>
        <v>66355.58</v>
      </c>
      <c r="AK55" s="26">
        <f t="shared" si="3"/>
        <v>150792.04999999999</v>
      </c>
      <c r="AL55" s="27">
        <f t="shared" si="4"/>
        <v>2503877.6800000002</v>
      </c>
      <c r="AM55" s="19">
        <f t="shared" si="5"/>
        <v>2522138.08</v>
      </c>
      <c r="AN55" s="32">
        <f t="shared" si="6"/>
        <v>-18260.399999999907</v>
      </c>
    </row>
    <row r="56" spans="1:40" x14ac:dyDescent="0.25">
      <c r="A56" s="1" t="s">
        <v>436</v>
      </c>
      <c r="B56" s="1" t="s">
        <v>437</v>
      </c>
      <c r="C56" s="90">
        <v>3422</v>
      </c>
      <c r="D56" s="90" t="s">
        <v>1071</v>
      </c>
      <c r="E56" s="56" t="s">
        <v>1988</v>
      </c>
      <c r="F56" s="123">
        <v>251179.32</v>
      </c>
      <c r="G56" s="123">
        <v>88500</v>
      </c>
      <c r="H56" s="123">
        <v>87604.47</v>
      </c>
      <c r="J56" s="56">
        <v>38236.32</v>
      </c>
      <c r="K56" s="56">
        <v>299998.67</v>
      </c>
      <c r="L56" s="275">
        <v>0</v>
      </c>
      <c r="M56" s="275">
        <v>158129.75</v>
      </c>
      <c r="O56" s="275">
        <v>194.41</v>
      </c>
      <c r="R56" s="56">
        <v>34206.370000000003</v>
      </c>
      <c r="S56" s="56">
        <v>1593000.06</v>
      </c>
      <c r="U56" s="100">
        <v>1470132.49</v>
      </c>
      <c r="V56" s="100">
        <v>215745</v>
      </c>
      <c r="W56" s="100">
        <v>1426.98</v>
      </c>
      <c r="Y56" s="100">
        <v>1631065.8</v>
      </c>
      <c r="Z56" s="100">
        <v>14927</v>
      </c>
      <c r="AA56" s="124">
        <v>2356965.7999999998</v>
      </c>
      <c r="AD56" s="124">
        <v>4687</v>
      </c>
      <c r="AE56" s="124">
        <v>825800.71</v>
      </c>
      <c r="AF56" s="124">
        <v>173788.4</v>
      </c>
      <c r="AH56" s="124">
        <v>44460</v>
      </c>
      <c r="AI56" s="100">
        <f t="shared" si="1"/>
        <v>427283.79000000004</v>
      </c>
      <c r="AJ56" s="108">
        <f t="shared" si="2"/>
        <v>158324.16</v>
      </c>
      <c r="AK56" s="26">
        <f t="shared" si="3"/>
        <v>268959.63</v>
      </c>
      <c r="AL56" s="27">
        <f t="shared" si="4"/>
        <v>3333297.27</v>
      </c>
      <c r="AM56" s="19">
        <f t="shared" si="5"/>
        <v>3405701.9099999997</v>
      </c>
      <c r="AN56" s="32">
        <f t="shared" si="6"/>
        <v>-72404.639999999665</v>
      </c>
    </row>
    <row r="57" spans="1:40" x14ac:dyDescent="0.25">
      <c r="A57" s="1" t="s">
        <v>436</v>
      </c>
      <c r="B57" s="1" t="s">
        <v>437</v>
      </c>
      <c r="C57" s="90">
        <v>2553</v>
      </c>
      <c r="D57" s="90" t="s">
        <v>1072</v>
      </c>
      <c r="E57" s="56" t="s">
        <v>1989</v>
      </c>
      <c r="F57" s="123">
        <v>150527.94</v>
      </c>
      <c r="G57" s="123">
        <v>65200</v>
      </c>
      <c r="H57" s="123">
        <v>74949.27</v>
      </c>
      <c r="J57" s="56">
        <v>46572.9</v>
      </c>
      <c r="K57" s="56">
        <v>306245.03999999998</v>
      </c>
      <c r="L57" s="275">
        <v>7145.8</v>
      </c>
      <c r="M57" s="275">
        <v>85270.07</v>
      </c>
      <c r="O57" s="275">
        <v>0</v>
      </c>
      <c r="R57" s="56">
        <v>-1297828.83</v>
      </c>
      <c r="S57" s="56">
        <v>1261656.71</v>
      </c>
      <c r="U57" s="100">
        <v>1082987.46</v>
      </c>
      <c r="V57" s="100">
        <v>250900</v>
      </c>
      <c r="W57" s="100">
        <v>1024.28</v>
      </c>
      <c r="Y57" s="100">
        <v>1473698.9</v>
      </c>
      <c r="Z57" s="100">
        <v>9760</v>
      </c>
      <c r="AA57" s="124">
        <v>2110718.9</v>
      </c>
      <c r="AD57" s="124">
        <v>18277.599999999999</v>
      </c>
      <c r="AE57" s="124">
        <v>452491.9</v>
      </c>
      <c r="AF57" s="124">
        <v>121904.48</v>
      </c>
      <c r="AH57" s="124">
        <v>12527</v>
      </c>
      <c r="AI57" s="100">
        <f t="shared" si="1"/>
        <v>290677.21000000002</v>
      </c>
      <c r="AJ57" s="108">
        <f t="shared" si="2"/>
        <v>92415.87000000001</v>
      </c>
      <c r="AK57" s="26">
        <f t="shared" si="3"/>
        <v>198261.34000000003</v>
      </c>
      <c r="AL57" s="27">
        <f t="shared" si="4"/>
        <v>2818370.6399999997</v>
      </c>
      <c r="AM57" s="19">
        <f t="shared" si="5"/>
        <v>2715919.88</v>
      </c>
      <c r="AN57" s="32">
        <f t="shared" si="6"/>
        <v>102450.75999999978</v>
      </c>
    </row>
    <row r="58" spans="1:40" x14ac:dyDescent="0.25">
      <c r="A58" s="1" t="s">
        <v>436</v>
      </c>
      <c r="B58" s="1" t="s">
        <v>437</v>
      </c>
      <c r="C58" s="90">
        <v>961</v>
      </c>
      <c r="D58" s="90" t="s">
        <v>1073</v>
      </c>
      <c r="E58" s="56" t="s">
        <v>2013</v>
      </c>
      <c r="F58" s="123">
        <v>19306.009999999998</v>
      </c>
      <c r="G58" s="123">
        <v>42750</v>
      </c>
      <c r="H58" s="123">
        <v>56583.03</v>
      </c>
      <c r="J58" s="56">
        <v>3</v>
      </c>
      <c r="K58" s="56">
        <v>282924.26</v>
      </c>
      <c r="L58" s="275">
        <v>15345</v>
      </c>
      <c r="M58" s="275">
        <v>24712.79</v>
      </c>
      <c r="O58" s="275">
        <v>33.94</v>
      </c>
      <c r="R58" s="56">
        <v>466888.05</v>
      </c>
      <c r="S58" s="56">
        <v>2075132.5</v>
      </c>
      <c r="U58" s="100">
        <v>735204.31</v>
      </c>
      <c r="V58" s="100">
        <v>79320</v>
      </c>
      <c r="W58" s="100">
        <v>599.37</v>
      </c>
      <c r="Y58" s="100">
        <v>868711.6</v>
      </c>
      <c r="Z58" s="100">
        <v>2290</v>
      </c>
      <c r="AA58" s="124">
        <v>1110041.6000000001</v>
      </c>
      <c r="AD58" s="124">
        <v>16276</v>
      </c>
      <c r="AE58" s="124">
        <v>542941.61</v>
      </c>
      <c r="AF58" s="124">
        <v>51855.17</v>
      </c>
      <c r="AH58" s="124">
        <v>29176</v>
      </c>
      <c r="AI58" s="100">
        <f t="shared" si="1"/>
        <v>118639.03999999999</v>
      </c>
      <c r="AJ58" s="108">
        <f t="shared" si="2"/>
        <v>40091.730000000003</v>
      </c>
      <c r="AK58" s="26">
        <f t="shared" si="3"/>
        <v>78547.31</v>
      </c>
      <c r="AL58" s="27">
        <f t="shared" si="4"/>
        <v>1686125.28</v>
      </c>
      <c r="AM58" s="19">
        <f t="shared" si="5"/>
        <v>1750290.38</v>
      </c>
      <c r="AN58" s="32">
        <f t="shared" si="6"/>
        <v>-64165.09999999986</v>
      </c>
    </row>
    <row r="59" spans="1:40" x14ac:dyDescent="0.25">
      <c r="A59" s="1" t="s">
        <v>436</v>
      </c>
      <c r="B59" s="1" t="s">
        <v>437</v>
      </c>
      <c r="C59" s="90">
        <v>2039</v>
      </c>
      <c r="D59" s="90" t="s">
        <v>1074</v>
      </c>
      <c r="E59" s="56" t="s">
        <v>2014</v>
      </c>
      <c r="F59" s="123">
        <v>638266.4</v>
      </c>
      <c r="G59" s="123">
        <v>41800</v>
      </c>
      <c r="H59" s="123">
        <v>63584.68</v>
      </c>
      <c r="J59" s="56">
        <v>699809.5</v>
      </c>
      <c r="K59" s="56">
        <v>303050.05</v>
      </c>
      <c r="L59" s="275">
        <v>0</v>
      </c>
      <c r="M59" s="275">
        <v>35691.230000000003</v>
      </c>
      <c r="O59" s="275">
        <v>0</v>
      </c>
      <c r="R59" s="56">
        <v>1324497.9199999999</v>
      </c>
      <c r="S59" s="56">
        <v>3409443.43</v>
      </c>
      <c r="U59" s="100">
        <v>1110563.74</v>
      </c>
      <c r="V59" s="100">
        <v>184000</v>
      </c>
      <c r="W59" s="100">
        <v>1847.73</v>
      </c>
      <c r="Y59" s="100">
        <v>1416447.64</v>
      </c>
      <c r="Z59" s="100">
        <v>790</v>
      </c>
      <c r="AA59" s="124">
        <v>1820157.64</v>
      </c>
      <c r="AD59" s="124">
        <v>5124</v>
      </c>
      <c r="AE59" s="124">
        <v>325175.99</v>
      </c>
      <c r="AF59" s="124">
        <v>191993.62</v>
      </c>
      <c r="AH59" s="124">
        <v>70000</v>
      </c>
      <c r="AI59" s="100">
        <f t="shared" si="1"/>
        <v>743651.08000000007</v>
      </c>
      <c r="AJ59" s="108">
        <f t="shared" si="2"/>
        <v>35691.230000000003</v>
      </c>
      <c r="AK59" s="26">
        <f t="shared" si="3"/>
        <v>707959.85000000009</v>
      </c>
      <c r="AL59" s="27">
        <f t="shared" si="4"/>
        <v>2713649.11</v>
      </c>
      <c r="AM59" s="19">
        <f t="shared" si="5"/>
        <v>2412451.25</v>
      </c>
      <c r="AN59" s="32">
        <f t="shared" si="6"/>
        <v>301197.85999999987</v>
      </c>
    </row>
    <row r="60" spans="1:40" x14ac:dyDescent="0.25">
      <c r="A60" s="1" t="s">
        <v>440</v>
      </c>
      <c r="B60" s="1" t="s">
        <v>441</v>
      </c>
      <c r="C60" s="90">
        <v>3187</v>
      </c>
      <c r="D60" s="90" t="s">
        <v>1075</v>
      </c>
      <c r="E60" s="56" t="s">
        <v>1993</v>
      </c>
      <c r="F60" s="123">
        <v>102770.03</v>
      </c>
      <c r="G60" s="123">
        <v>0</v>
      </c>
      <c r="H60" s="123">
        <v>42048.42</v>
      </c>
      <c r="J60" s="56">
        <v>4</v>
      </c>
      <c r="K60" s="56">
        <v>957210.47</v>
      </c>
      <c r="S60" s="56">
        <v>280935.62</v>
      </c>
      <c r="U60" s="100">
        <v>1505641.69</v>
      </c>
      <c r="Y60" s="100">
        <v>856080</v>
      </c>
      <c r="AA60" s="124">
        <v>1156880</v>
      </c>
      <c r="AE60" s="124">
        <v>416652.09</v>
      </c>
      <c r="AF60" s="124">
        <v>21373.41</v>
      </c>
      <c r="AI60" s="100">
        <f t="shared" si="1"/>
        <v>144818.45000000001</v>
      </c>
      <c r="AJ60" s="108">
        <f t="shared" si="2"/>
        <v>0</v>
      </c>
      <c r="AK60" s="26">
        <f t="shared" si="3"/>
        <v>144818.45000000001</v>
      </c>
      <c r="AL60" s="27">
        <f t="shared" si="4"/>
        <v>2361721.69</v>
      </c>
      <c r="AM60" s="19">
        <f t="shared" si="5"/>
        <v>1594905.5</v>
      </c>
      <c r="AN60" s="32">
        <f t="shared" si="6"/>
        <v>766816.19</v>
      </c>
    </row>
    <row r="61" spans="1:40" x14ac:dyDescent="0.25">
      <c r="A61" s="1" t="s">
        <v>440</v>
      </c>
      <c r="B61" s="1" t="s">
        <v>441</v>
      </c>
      <c r="C61" s="90">
        <v>4931</v>
      </c>
      <c r="D61" s="90" t="s">
        <v>1076</v>
      </c>
      <c r="E61" s="56" t="s">
        <v>1994</v>
      </c>
      <c r="F61" s="123">
        <v>100492.15</v>
      </c>
      <c r="G61" s="123">
        <v>0</v>
      </c>
      <c r="H61" s="123">
        <v>47540.79</v>
      </c>
      <c r="J61" s="56">
        <v>699650.9</v>
      </c>
      <c r="K61" s="56">
        <v>106416.81</v>
      </c>
      <c r="S61" s="56">
        <v>179132.84</v>
      </c>
      <c r="U61" s="100">
        <v>2416449.2000000002</v>
      </c>
      <c r="AA61" s="124">
        <v>1841600</v>
      </c>
      <c r="AE61" s="124">
        <v>535800</v>
      </c>
      <c r="AF61" s="124">
        <v>120591.96</v>
      </c>
      <c r="AI61" s="100">
        <f t="shared" si="1"/>
        <v>148032.94</v>
      </c>
      <c r="AJ61" s="108">
        <f t="shared" si="2"/>
        <v>0</v>
      </c>
      <c r="AK61" s="26">
        <f t="shared" si="3"/>
        <v>148032.94</v>
      </c>
      <c r="AL61" s="27">
        <f t="shared" si="4"/>
        <v>2416449.2000000002</v>
      </c>
      <c r="AM61" s="19">
        <f t="shared" si="5"/>
        <v>2497991.96</v>
      </c>
      <c r="AN61" s="32">
        <f t="shared" si="6"/>
        <v>-81542.759999999776</v>
      </c>
    </row>
    <row r="62" spans="1:40" x14ac:dyDescent="0.25">
      <c r="A62" s="1" t="s">
        <v>594</v>
      </c>
      <c r="B62" s="1" t="s">
        <v>441</v>
      </c>
      <c r="C62" s="90">
        <v>2673</v>
      </c>
      <c r="D62" s="90" t="s">
        <v>1077</v>
      </c>
      <c r="E62" s="56" t="s">
        <v>1995</v>
      </c>
      <c r="F62" s="123">
        <v>4446</v>
      </c>
      <c r="G62" s="123">
        <v>0</v>
      </c>
      <c r="H62" s="123">
        <v>21087.88</v>
      </c>
      <c r="J62" s="56">
        <v>224743.78</v>
      </c>
      <c r="K62" s="56">
        <v>318277.5</v>
      </c>
      <c r="S62" s="56">
        <v>2768470.84</v>
      </c>
      <c r="U62" s="100">
        <v>1395473.5</v>
      </c>
      <c r="Y62" s="100">
        <v>1350000</v>
      </c>
      <c r="AA62" s="124">
        <v>2066480</v>
      </c>
      <c r="AE62" s="124">
        <v>782638.34</v>
      </c>
      <c r="AF62" s="124">
        <v>219946.07</v>
      </c>
      <c r="AI62" s="100">
        <f t="shared" si="1"/>
        <v>25533.88</v>
      </c>
      <c r="AJ62" s="108">
        <f t="shared" si="2"/>
        <v>0</v>
      </c>
      <c r="AK62" s="26">
        <f t="shared" si="3"/>
        <v>25533.88</v>
      </c>
      <c r="AL62" s="27">
        <f t="shared" si="4"/>
        <v>2745473.5</v>
      </c>
      <c r="AM62" s="19">
        <f t="shared" si="5"/>
        <v>3069064.4099999997</v>
      </c>
      <c r="AN62" s="32">
        <f t="shared" si="6"/>
        <v>-323590.90999999968</v>
      </c>
    </row>
    <row r="63" spans="1:40" x14ac:dyDescent="0.25">
      <c r="A63" s="1" t="s">
        <v>440</v>
      </c>
      <c r="B63" s="1" t="s">
        <v>441</v>
      </c>
      <c r="C63" s="90">
        <v>3204</v>
      </c>
      <c r="D63" s="90" t="s">
        <v>1078</v>
      </c>
      <c r="E63" s="56" t="s">
        <v>1996</v>
      </c>
      <c r="F63" s="123">
        <v>304349.25</v>
      </c>
      <c r="G63" s="123">
        <v>0</v>
      </c>
      <c r="H63" s="123">
        <v>5997.14</v>
      </c>
      <c r="J63" s="56">
        <v>268679.52</v>
      </c>
      <c r="K63" s="56">
        <v>46931</v>
      </c>
      <c r="S63" s="56">
        <v>2027508.56</v>
      </c>
      <c r="U63" s="100">
        <v>1798916.33</v>
      </c>
      <c r="Y63" s="100">
        <v>1316280</v>
      </c>
      <c r="AA63" s="124">
        <v>1816800</v>
      </c>
      <c r="AE63" s="124">
        <v>1077970.3400000001</v>
      </c>
      <c r="AF63" s="124">
        <v>168350.04</v>
      </c>
      <c r="AI63" s="100">
        <f t="shared" si="1"/>
        <v>310346.39</v>
      </c>
      <c r="AJ63" s="108">
        <f t="shared" si="2"/>
        <v>0</v>
      </c>
      <c r="AK63" s="26">
        <f t="shared" si="3"/>
        <v>310346.39</v>
      </c>
      <c r="AL63" s="27">
        <f t="shared" si="4"/>
        <v>3115196.33</v>
      </c>
      <c r="AM63" s="19">
        <f t="shared" si="5"/>
        <v>3063120.38</v>
      </c>
      <c r="AN63" s="32">
        <f t="shared" si="6"/>
        <v>52075.950000000186</v>
      </c>
    </row>
    <row r="64" spans="1:40" x14ac:dyDescent="0.25">
      <c r="A64" s="1" t="s">
        <v>440</v>
      </c>
      <c r="B64" s="1" t="s">
        <v>441</v>
      </c>
      <c r="C64" s="90">
        <v>2244</v>
      </c>
      <c r="D64" s="90" t="s">
        <v>1079</v>
      </c>
      <c r="E64" s="56" t="s">
        <v>1997</v>
      </c>
      <c r="F64" s="123">
        <v>60115.74</v>
      </c>
      <c r="G64" s="123">
        <v>0</v>
      </c>
      <c r="H64" s="123">
        <v>3083.09</v>
      </c>
      <c r="J64" s="56">
        <v>679191.89</v>
      </c>
      <c r="K64" s="56">
        <v>215419.77</v>
      </c>
      <c r="S64" s="56">
        <v>179132.84</v>
      </c>
      <c r="U64" s="100">
        <v>1231219.8899999999</v>
      </c>
      <c r="Y64" s="100">
        <v>951600</v>
      </c>
      <c r="AA64" s="124">
        <v>1389875</v>
      </c>
      <c r="AE64" s="124">
        <v>786825.39</v>
      </c>
      <c r="AF64" s="124">
        <v>201017.31</v>
      </c>
      <c r="AI64" s="100">
        <f t="shared" si="1"/>
        <v>63198.83</v>
      </c>
      <c r="AJ64" s="108">
        <f t="shared" si="2"/>
        <v>0</v>
      </c>
      <c r="AK64" s="26">
        <f t="shared" si="3"/>
        <v>63198.83</v>
      </c>
      <c r="AL64" s="27">
        <f t="shared" si="4"/>
        <v>2182819.8899999997</v>
      </c>
      <c r="AM64" s="19">
        <f t="shared" si="5"/>
        <v>2377717.7000000002</v>
      </c>
      <c r="AN64" s="32">
        <f t="shared" si="6"/>
        <v>-194897.81000000052</v>
      </c>
    </row>
    <row r="65" spans="1:40" x14ac:dyDescent="0.25">
      <c r="A65" s="1" t="s">
        <v>444</v>
      </c>
      <c r="B65" s="1" t="s">
        <v>445</v>
      </c>
      <c r="C65" s="90">
        <v>5619</v>
      </c>
      <c r="D65" s="90" t="s">
        <v>1080</v>
      </c>
      <c r="E65" s="56" t="s">
        <v>1998</v>
      </c>
      <c r="F65" s="123">
        <v>213522.13</v>
      </c>
      <c r="G65" s="123">
        <v>2830.83</v>
      </c>
      <c r="H65" s="123">
        <v>75416.44</v>
      </c>
      <c r="J65" s="56">
        <v>1938653.17</v>
      </c>
      <c r="K65" s="56">
        <v>324793.21999999997</v>
      </c>
      <c r="M65" s="275">
        <v>0</v>
      </c>
      <c r="O65" s="275">
        <v>100000</v>
      </c>
      <c r="R65" s="56">
        <v>-100631.36</v>
      </c>
      <c r="S65" s="56">
        <v>2752937.45</v>
      </c>
      <c r="U65" s="100">
        <v>990201.31</v>
      </c>
      <c r="V65" s="100">
        <v>526706</v>
      </c>
      <c r="W65" s="100">
        <v>197.72</v>
      </c>
      <c r="Y65" s="100">
        <v>2213666.7799999998</v>
      </c>
      <c r="Z65" s="100">
        <v>245144</v>
      </c>
      <c r="AA65" s="124">
        <v>2676390.7799999998</v>
      </c>
      <c r="AE65" s="124">
        <v>722680.11</v>
      </c>
      <c r="AF65" s="124">
        <v>373158.22</v>
      </c>
      <c r="AI65" s="100">
        <f t="shared" si="1"/>
        <v>291769.40000000002</v>
      </c>
      <c r="AJ65" s="108">
        <f t="shared" si="2"/>
        <v>100000</v>
      </c>
      <c r="AK65" s="26">
        <f t="shared" si="3"/>
        <v>191769.40000000002</v>
      </c>
      <c r="AL65" s="27">
        <f t="shared" si="4"/>
        <v>3975915.8099999996</v>
      </c>
      <c r="AM65" s="19">
        <f t="shared" si="5"/>
        <v>3772229.1099999994</v>
      </c>
      <c r="AN65" s="32">
        <f t="shared" si="6"/>
        <v>203686.70000000019</v>
      </c>
    </row>
    <row r="66" spans="1:40" x14ac:dyDescent="0.25">
      <c r="A66" s="1" t="s">
        <v>444</v>
      </c>
      <c r="B66" s="1" t="s">
        <v>445</v>
      </c>
      <c r="C66" s="90">
        <v>5086</v>
      </c>
      <c r="D66" s="90" t="s">
        <v>1081</v>
      </c>
      <c r="E66" s="56" t="s">
        <v>1999</v>
      </c>
      <c r="F66" s="123">
        <v>83464.05</v>
      </c>
      <c r="G66" s="123">
        <v>14590.72</v>
      </c>
      <c r="H66" s="123">
        <v>62223.58</v>
      </c>
      <c r="J66" s="56">
        <v>946279.68</v>
      </c>
      <c r="K66" s="56">
        <v>2128232.34</v>
      </c>
      <c r="M66" s="275">
        <v>0</v>
      </c>
      <c r="R66" s="56">
        <v>-1782115.22</v>
      </c>
      <c r="S66" s="56">
        <v>3437556.74</v>
      </c>
      <c r="U66" s="100">
        <v>3046294.65</v>
      </c>
      <c r="V66" s="100">
        <v>230820</v>
      </c>
      <c r="W66" s="100">
        <v>980.72</v>
      </c>
      <c r="Y66" s="100">
        <v>2326925</v>
      </c>
      <c r="Z66" s="100">
        <v>357190</v>
      </c>
      <c r="AA66" s="124">
        <v>2847525</v>
      </c>
      <c r="AE66" s="124">
        <v>595772.56000000006</v>
      </c>
      <c r="AF66" s="124">
        <v>718207.96</v>
      </c>
      <c r="AI66" s="100">
        <f t="shared" si="1"/>
        <v>160278.35</v>
      </c>
      <c r="AJ66" s="108">
        <f t="shared" si="2"/>
        <v>0</v>
      </c>
      <c r="AK66" s="26">
        <f t="shared" si="3"/>
        <v>160278.35</v>
      </c>
      <c r="AL66" s="27">
        <f t="shared" si="4"/>
        <v>5962210.3700000001</v>
      </c>
      <c r="AM66" s="19">
        <f t="shared" si="5"/>
        <v>4161505.52</v>
      </c>
      <c r="AN66" s="32">
        <f t="shared" si="6"/>
        <v>1800704.85</v>
      </c>
    </row>
    <row r="67" spans="1:40" x14ac:dyDescent="0.25">
      <c r="A67" s="1" t="s">
        <v>444</v>
      </c>
      <c r="B67" s="1" t="s">
        <v>445</v>
      </c>
      <c r="C67" s="90">
        <v>7208</v>
      </c>
      <c r="D67" s="90" t="s">
        <v>1082</v>
      </c>
      <c r="E67" s="56" t="s">
        <v>2000</v>
      </c>
      <c r="F67" s="123">
        <v>410999.82</v>
      </c>
      <c r="G67" s="123">
        <v>131694.65</v>
      </c>
      <c r="H67" s="123">
        <v>19314.96</v>
      </c>
      <c r="J67" s="56">
        <v>1472918.23</v>
      </c>
      <c r="K67" s="56">
        <v>356248.11</v>
      </c>
      <c r="M67" s="275">
        <v>0</v>
      </c>
      <c r="R67" s="56">
        <v>1185667.18</v>
      </c>
      <c r="S67" s="56">
        <v>785641.8</v>
      </c>
      <c r="U67" s="100">
        <v>1341956.47</v>
      </c>
      <c r="V67" s="100">
        <v>307667</v>
      </c>
      <c r="W67" s="100">
        <v>1862.63</v>
      </c>
      <c r="Y67" s="100">
        <v>1788910</v>
      </c>
      <c r="Z67" s="100">
        <v>297180</v>
      </c>
      <c r="AA67" s="124">
        <v>2404894</v>
      </c>
      <c r="AE67" s="124">
        <v>520758.39</v>
      </c>
      <c r="AF67" s="124">
        <v>256663.29</v>
      </c>
      <c r="AH67" s="124">
        <v>32.630000000000003</v>
      </c>
      <c r="AI67" s="100">
        <f t="shared" si="1"/>
        <v>562009.42999999993</v>
      </c>
      <c r="AJ67" s="108">
        <f t="shared" si="2"/>
        <v>0</v>
      </c>
      <c r="AK67" s="26">
        <f t="shared" si="3"/>
        <v>562009.42999999993</v>
      </c>
      <c r="AL67" s="27">
        <f t="shared" si="4"/>
        <v>3737576.0999999996</v>
      </c>
      <c r="AM67" s="19">
        <f t="shared" si="5"/>
        <v>3182348.31</v>
      </c>
      <c r="AN67" s="32">
        <f t="shared" si="6"/>
        <v>555227.78999999957</v>
      </c>
    </row>
    <row r="68" spans="1:40" x14ac:dyDescent="0.25">
      <c r="A68" s="1" t="s">
        <v>448</v>
      </c>
      <c r="B68" s="1" t="s">
        <v>449</v>
      </c>
      <c r="C68" s="90">
        <v>2983</v>
      </c>
      <c r="D68" s="90" t="s">
        <v>1083</v>
      </c>
      <c r="E68" s="56" t="s">
        <v>2001</v>
      </c>
      <c r="F68" s="123">
        <v>330563.75</v>
      </c>
      <c r="G68" s="123">
        <v>0</v>
      </c>
      <c r="H68" s="123">
        <v>32839.480000000003</v>
      </c>
      <c r="J68" s="56">
        <v>559072.51</v>
      </c>
      <c r="K68" s="56">
        <v>266800.34000000003</v>
      </c>
      <c r="L68" s="275">
        <v>486</v>
      </c>
      <c r="M68" s="275">
        <v>5812.73</v>
      </c>
      <c r="O68" s="275">
        <v>717.6</v>
      </c>
      <c r="Q68" s="56">
        <v>3911913.09</v>
      </c>
      <c r="R68" s="56">
        <v>-4402332.66</v>
      </c>
      <c r="S68" s="56">
        <v>2929218.73</v>
      </c>
      <c r="U68" s="100">
        <v>2854255.35</v>
      </c>
      <c r="V68" s="100">
        <v>202662</v>
      </c>
      <c r="W68" s="100">
        <v>2085.38</v>
      </c>
      <c r="Y68" s="100">
        <v>1278273.6000000001</v>
      </c>
      <c r="AA68" s="124">
        <v>2605293.6</v>
      </c>
      <c r="AE68" s="124">
        <v>909913.39</v>
      </c>
      <c r="AF68" s="124">
        <v>370762.99</v>
      </c>
      <c r="AI68" s="100">
        <f t="shared" si="1"/>
        <v>363403.23</v>
      </c>
      <c r="AJ68" s="108">
        <f t="shared" si="2"/>
        <v>7016.33</v>
      </c>
      <c r="AK68" s="26">
        <f t="shared" si="3"/>
        <v>356386.89999999997</v>
      </c>
      <c r="AL68" s="27">
        <f t="shared" si="4"/>
        <v>4337276.33</v>
      </c>
      <c r="AM68" s="19">
        <f t="shared" si="5"/>
        <v>3885969.9800000004</v>
      </c>
      <c r="AN68" s="32">
        <f t="shared" si="6"/>
        <v>451306.34999999963</v>
      </c>
    </row>
    <row r="69" spans="1:40" x14ac:dyDescent="0.25">
      <c r="A69" s="1" t="s">
        <v>448</v>
      </c>
      <c r="B69" s="1" t="s">
        <v>449</v>
      </c>
      <c r="C69" s="90">
        <v>3185</v>
      </c>
      <c r="D69" s="90" t="s">
        <v>1084</v>
      </c>
      <c r="E69" s="56" t="s">
        <v>2002</v>
      </c>
      <c r="F69" s="123">
        <v>212346.25</v>
      </c>
      <c r="G69" s="123">
        <v>0</v>
      </c>
      <c r="H69" s="123">
        <v>15284.8</v>
      </c>
      <c r="J69" s="56">
        <v>1557555.62</v>
      </c>
      <c r="K69" s="56">
        <v>58015.199999999997</v>
      </c>
      <c r="L69" s="275">
        <v>486</v>
      </c>
      <c r="R69" s="56">
        <v>-97763.86</v>
      </c>
      <c r="S69" s="56">
        <v>574529.34</v>
      </c>
      <c r="U69" s="100">
        <v>1499357.55</v>
      </c>
      <c r="W69" s="100">
        <v>3123.29</v>
      </c>
      <c r="Y69" s="100">
        <v>844648.02</v>
      </c>
      <c r="AA69" s="124">
        <v>1358095.02</v>
      </c>
      <c r="AE69" s="124">
        <v>638585.54</v>
      </c>
      <c r="AF69" s="124">
        <v>225123.87</v>
      </c>
      <c r="AI69" s="100">
        <f t="shared" ref="AI69:AI86" si="7">SUM(F69:I69)</f>
        <v>227631.05</v>
      </c>
      <c r="AJ69" s="108">
        <f t="shared" ref="AJ69:AJ86" si="8">SUM(L69:O69)</f>
        <v>486</v>
      </c>
      <c r="AK69" s="26">
        <f t="shared" ref="AK69:AK86" si="9">AI69-AJ69</f>
        <v>227145.05</v>
      </c>
      <c r="AL69" s="27">
        <f t="shared" ref="AL69:AL86" si="10">SUM(T69:Z69)</f>
        <v>2347128.8600000003</v>
      </c>
      <c r="AM69" s="19">
        <f t="shared" ref="AM69:AM86" si="11">SUM(AA69:AH69)</f>
        <v>2221804.4300000002</v>
      </c>
      <c r="AN69" s="32">
        <f t="shared" ref="AN69:AN86" si="12">AL69-AM69</f>
        <v>125324.43000000017</v>
      </c>
    </row>
    <row r="70" spans="1:40" x14ac:dyDescent="0.25">
      <c r="A70" s="1" t="s">
        <v>448</v>
      </c>
      <c r="B70" s="1" t="s">
        <v>449</v>
      </c>
      <c r="C70" s="90">
        <v>5687</v>
      </c>
      <c r="D70" s="90" t="s">
        <v>1085</v>
      </c>
      <c r="E70" s="56" t="s">
        <v>2003</v>
      </c>
      <c r="F70" s="123">
        <v>365786.48</v>
      </c>
      <c r="G70" s="123">
        <v>0</v>
      </c>
      <c r="H70" s="123">
        <v>24612.720000000001</v>
      </c>
      <c r="J70" s="56">
        <v>222356.28</v>
      </c>
      <c r="K70" s="56">
        <v>389499.96</v>
      </c>
      <c r="R70" s="56">
        <v>2227.73</v>
      </c>
      <c r="S70" s="56">
        <v>2183187.2799999998</v>
      </c>
      <c r="U70" s="100">
        <v>2882653.18</v>
      </c>
      <c r="W70" s="100">
        <v>613.70000000000005</v>
      </c>
      <c r="Y70" s="100">
        <v>2177574</v>
      </c>
      <c r="AA70" s="124">
        <v>2937592</v>
      </c>
      <c r="AE70" s="124">
        <v>1088168.8</v>
      </c>
      <c r="AF70" s="124">
        <v>188103.84</v>
      </c>
      <c r="AI70" s="100">
        <f t="shared" si="7"/>
        <v>390399.19999999995</v>
      </c>
      <c r="AJ70" s="108">
        <f t="shared" si="8"/>
        <v>0</v>
      </c>
      <c r="AK70" s="26">
        <f t="shared" si="9"/>
        <v>390399.19999999995</v>
      </c>
      <c r="AL70" s="27">
        <f t="shared" si="10"/>
        <v>5060840.8800000008</v>
      </c>
      <c r="AM70" s="19">
        <f t="shared" si="11"/>
        <v>4213864.6399999997</v>
      </c>
      <c r="AN70" s="32">
        <f t="shared" si="12"/>
        <v>846976.24000000115</v>
      </c>
    </row>
    <row r="71" spans="1:40" x14ac:dyDescent="0.25">
      <c r="A71" s="1" t="s">
        <v>448</v>
      </c>
      <c r="B71" s="1" t="s">
        <v>449</v>
      </c>
      <c r="C71" s="90">
        <v>5400</v>
      </c>
      <c r="D71" s="90" t="s">
        <v>1086</v>
      </c>
      <c r="E71" s="56" t="s">
        <v>2004</v>
      </c>
      <c r="F71" s="123">
        <v>1560105.17</v>
      </c>
      <c r="G71" s="123">
        <v>0</v>
      </c>
      <c r="H71" s="123">
        <v>0</v>
      </c>
      <c r="J71" s="56">
        <v>1711083.37</v>
      </c>
      <c r="K71" s="56">
        <v>299010.21999999997</v>
      </c>
      <c r="M71" s="275">
        <v>15680</v>
      </c>
      <c r="R71" s="56">
        <v>332614.73</v>
      </c>
      <c r="S71" s="56">
        <v>1562778.07</v>
      </c>
      <c r="U71" s="100">
        <v>2228629.6</v>
      </c>
      <c r="W71" s="100">
        <v>6444.82</v>
      </c>
      <c r="Y71" s="100">
        <v>1012284</v>
      </c>
      <c r="AA71" s="124">
        <v>1812304</v>
      </c>
      <c r="AE71" s="124">
        <v>955482.92</v>
      </c>
      <c r="AF71" s="124">
        <v>295729.21999999997</v>
      </c>
      <c r="AI71" s="100">
        <f t="shared" si="7"/>
        <v>1560105.17</v>
      </c>
      <c r="AJ71" s="108">
        <f t="shared" si="8"/>
        <v>15680</v>
      </c>
      <c r="AK71" s="26">
        <f t="shared" si="9"/>
        <v>1544425.17</v>
      </c>
      <c r="AL71" s="27">
        <f t="shared" si="10"/>
        <v>3247358.42</v>
      </c>
      <c r="AM71" s="19">
        <f t="shared" si="11"/>
        <v>3063516.1399999997</v>
      </c>
      <c r="AN71" s="32">
        <f t="shared" si="12"/>
        <v>183842.28000000026</v>
      </c>
    </row>
    <row r="72" spans="1:40" x14ac:dyDescent="0.25">
      <c r="A72" s="1" t="s">
        <v>448</v>
      </c>
      <c r="B72" s="1" t="s">
        <v>449</v>
      </c>
      <c r="C72" s="90">
        <v>9957</v>
      </c>
      <c r="D72" s="90" t="s">
        <v>1087</v>
      </c>
      <c r="E72" s="56" t="s">
        <v>2005</v>
      </c>
      <c r="F72" s="123">
        <v>1223625.8</v>
      </c>
      <c r="G72" s="123">
        <v>0</v>
      </c>
      <c r="H72" s="123">
        <v>11000</v>
      </c>
      <c r="J72" s="56">
        <v>1246374.8500000001</v>
      </c>
      <c r="K72" s="56">
        <v>387966.94</v>
      </c>
      <c r="L72" s="275">
        <v>5100</v>
      </c>
      <c r="M72" s="275">
        <v>26333.18</v>
      </c>
      <c r="N72" s="275">
        <v>13000</v>
      </c>
      <c r="R72" s="56">
        <v>827548.17</v>
      </c>
      <c r="S72" s="56">
        <v>1881658.83</v>
      </c>
      <c r="U72" s="100">
        <v>3720880.36</v>
      </c>
      <c r="W72" s="100">
        <v>9856.75</v>
      </c>
      <c r="Y72" s="100">
        <v>2437684</v>
      </c>
      <c r="AA72" s="124">
        <v>3579605</v>
      </c>
      <c r="AE72" s="124">
        <v>1515286.65</v>
      </c>
      <c r="AF72" s="124">
        <v>288840.37</v>
      </c>
      <c r="AI72" s="100">
        <f t="shared" si="7"/>
        <v>1234625.8</v>
      </c>
      <c r="AJ72" s="108">
        <f t="shared" si="8"/>
        <v>44433.18</v>
      </c>
      <c r="AK72" s="26">
        <f t="shared" si="9"/>
        <v>1190192.6200000001</v>
      </c>
      <c r="AL72" s="27">
        <f t="shared" si="10"/>
        <v>6168421.1099999994</v>
      </c>
      <c r="AM72" s="19">
        <f t="shared" si="11"/>
        <v>5383732.0200000005</v>
      </c>
      <c r="AN72" s="32">
        <f t="shared" si="12"/>
        <v>784689.08999999892</v>
      </c>
    </row>
    <row r="73" spans="1:40" x14ac:dyDescent="0.25">
      <c r="A73" s="1" t="s">
        <v>448</v>
      </c>
      <c r="B73" s="1" t="s">
        <v>449</v>
      </c>
      <c r="C73" s="90">
        <v>2898</v>
      </c>
      <c r="D73" s="90" t="s">
        <v>1088</v>
      </c>
      <c r="E73" s="56" t="s">
        <v>2006</v>
      </c>
      <c r="F73" s="123">
        <v>768657.49</v>
      </c>
      <c r="G73" s="123">
        <v>0</v>
      </c>
      <c r="H73" s="123">
        <v>29567.26</v>
      </c>
      <c r="J73" s="56">
        <v>380875.26</v>
      </c>
      <c r="K73" s="56">
        <v>155005.5</v>
      </c>
      <c r="M73" s="275">
        <v>63097.75</v>
      </c>
      <c r="R73" s="56">
        <v>156326.46</v>
      </c>
      <c r="S73" s="56">
        <v>1497958.46</v>
      </c>
      <c r="U73" s="100">
        <v>1289145.3799999999</v>
      </c>
      <c r="W73" s="100">
        <v>3865.1</v>
      </c>
      <c r="Y73" s="100">
        <v>1056090</v>
      </c>
      <c r="AA73" s="124">
        <v>1422388</v>
      </c>
      <c r="AE73" s="124">
        <v>754534.99</v>
      </c>
      <c r="AF73" s="124">
        <v>140049.35999999999</v>
      </c>
      <c r="AI73" s="100">
        <f t="shared" si="7"/>
        <v>798224.75</v>
      </c>
      <c r="AJ73" s="108">
        <f t="shared" si="8"/>
        <v>63097.75</v>
      </c>
      <c r="AK73" s="26">
        <f t="shared" si="9"/>
        <v>735127</v>
      </c>
      <c r="AL73" s="27">
        <f t="shared" si="10"/>
        <v>2349100.48</v>
      </c>
      <c r="AM73" s="19">
        <f t="shared" si="11"/>
        <v>2316972.35</v>
      </c>
      <c r="AN73" s="32">
        <f t="shared" si="12"/>
        <v>32128.129999999888</v>
      </c>
    </row>
    <row r="74" spans="1:40" x14ac:dyDescent="0.25">
      <c r="A74" s="1" t="s">
        <v>448</v>
      </c>
      <c r="B74" s="1" t="s">
        <v>449</v>
      </c>
      <c r="C74" s="90">
        <v>3080</v>
      </c>
      <c r="D74" s="90" t="s">
        <v>1089</v>
      </c>
      <c r="E74" s="56" t="s">
        <v>2007</v>
      </c>
      <c r="F74" s="123">
        <v>12854.37</v>
      </c>
      <c r="G74" s="123">
        <v>0</v>
      </c>
      <c r="H74" s="123">
        <v>9759.19</v>
      </c>
      <c r="J74" s="56">
        <v>1095342.1499999999</v>
      </c>
      <c r="K74" s="56">
        <v>165934.76999999999</v>
      </c>
      <c r="L74" s="275">
        <v>162</v>
      </c>
      <c r="O74" s="275">
        <v>23012.720000000001</v>
      </c>
      <c r="R74" s="56">
        <v>-505908.71</v>
      </c>
      <c r="S74" s="56">
        <v>2412599.04</v>
      </c>
      <c r="U74" s="100">
        <v>1270631.77</v>
      </c>
      <c r="W74" s="100">
        <v>974.62</v>
      </c>
      <c r="Y74" s="100">
        <v>708477</v>
      </c>
      <c r="AA74" s="124">
        <v>1093114</v>
      </c>
      <c r="AE74" s="124">
        <v>692333.01</v>
      </c>
      <c r="AF74" s="124">
        <v>139857.31</v>
      </c>
      <c r="AI74" s="100">
        <f t="shared" si="7"/>
        <v>22613.56</v>
      </c>
      <c r="AJ74" s="108">
        <f t="shared" si="8"/>
        <v>23174.720000000001</v>
      </c>
      <c r="AK74" s="26">
        <f t="shared" si="9"/>
        <v>-561.15999999999985</v>
      </c>
      <c r="AL74" s="27">
        <f t="shared" si="10"/>
        <v>1980083.3900000001</v>
      </c>
      <c r="AM74" s="19">
        <f t="shared" si="11"/>
        <v>1925304.3200000001</v>
      </c>
      <c r="AN74" s="32">
        <f t="shared" si="12"/>
        <v>54779.070000000065</v>
      </c>
    </row>
    <row r="75" spans="1:40" x14ac:dyDescent="0.25">
      <c r="A75" s="1" t="s">
        <v>452</v>
      </c>
      <c r="B75" s="1" t="s">
        <v>453</v>
      </c>
      <c r="C75" s="90">
        <v>5394</v>
      </c>
      <c r="D75" s="90" t="s">
        <v>1090</v>
      </c>
      <c r="E75" s="56" t="s">
        <v>2008</v>
      </c>
      <c r="F75" s="123">
        <v>119011.13</v>
      </c>
      <c r="G75" s="123">
        <v>83690.429999999993</v>
      </c>
      <c r="H75" s="123">
        <v>35500</v>
      </c>
      <c r="J75" s="56">
        <v>1053755.42</v>
      </c>
      <c r="K75" s="56">
        <v>2334524.9300000002</v>
      </c>
      <c r="M75" s="275">
        <v>53696.32</v>
      </c>
      <c r="O75" s="275">
        <v>206.59</v>
      </c>
      <c r="R75" s="56">
        <v>-483623.66</v>
      </c>
      <c r="S75" s="56">
        <v>2174520.91</v>
      </c>
      <c r="U75" s="100">
        <v>2401902.35</v>
      </c>
      <c r="V75" s="100">
        <v>64800</v>
      </c>
      <c r="W75" s="100">
        <v>1349.29</v>
      </c>
      <c r="Y75" s="100">
        <v>1901703</v>
      </c>
      <c r="Z75" s="100">
        <v>2237400</v>
      </c>
      <c r="AA75" s="124">
        <v>2750132</v>
      </c>
      <c r="AD75" s="124">
        <v>45489</v>
      </c>
      <c r="AE75" s="124">
        <v>1291530.1399999999</v>
      </c>
      <c r="AF75" s="124">
        <v>500425.82</v>
      </c>
      <c r="AH75" s="124">
        <v>10</v>
      </c>
      <c r="AI75" s="100">
        <f t="shared" si="7"/>
        <v>238201.56</v>
      </c>
      <c r="AJ75" s="108">
        <f t="shared" si="8"/>
        <v>53902.909999999996</v>
      </c>
      <c r="AK75" s="26">
        <f t="shared" si="9"/>
        <v>184298.65</v>
      </c>
      <c r="AL75" s="27">
        <f t="shared" si="10"/>
        <v>6607154.6400000006</v>
      </c>
      <c r="AM75" s="19">
        <f t="shared" si="11"/>
        <v>4587586.96</v>
      </c>
      <c r="AN75" s="32">
        <f t="shared" si="12"/>
        <v>2019567.6800000006</v>
      </c>
    </row>
    <row r="76" spans="1:40" x14ac:dyDescent="0.25">
      <c r="A76" s="1" t="s">
        <v>452</v>
      </c>
      <c r="B76" s="1" t="s">
        <v>453</v>
      </c>
      <c r="C76" s="90">
        <v>6493</v>
      </c>
      <c r="D76" s="90" t="s">
        <v>1091</v>
      </c>
      <c r="E76" s="56" t="s">
        <v>2009</v>
      </c>
      <c r="F76" s="123">
        <v>260451.18</v>
      </c>
      <c r="G76" s="123">
        <v>824636.5</v>
      </c>
      <c r="H76" s="123">
        <v>40735.47</v>
      </c>
      <c r="J76" s="56">
        <v>1440142.33</v>
      </c>
      <c r="K76" s="56">
        <v>307590.12</v>
      </c>
      <c r="M76" s="275">
        <v>19025.009999999998</v>
      </c>
      <c r="O76" s="275">
        <v>100</v>
      </c>
      <c r="R76" s="56">
        <v>-39406.58</v>
      </c>
      <c r="S76" s="56">
        <v>2426315.1</v>
      </c>
      <c r="U76" s="100">
        <v>2576822.31</v>
      </c>
      <c r="V76" s="100">
        <v>401000</v>
      </c>
      <c r="W76" s="100">
        <v>1683.43</v>
      </c>
      <c r="Y76" s="100">
        <v>2458307</v>
      </c>
      <c r="AA76" s="124">
        <v>2869717</v>
      </c>
      <c r="AD76" s="124">
        <v>34343</v>
      </c>
      <c r="AE76" s="124">
        <v>1575548.42</v>
      </c>
      <c r="AF76" s="124">
        <v>251184.25</v>
      </c>
      <c r="AH76" s="124">
        <v>140000</v>
      </c>
      <c r="AI76" s="100">
        <f t="shared" si="7"/>
        <v>1125823.1499999999</v>
      </c>
      <c r="AJ76" s="108">
        <f t="shared" si="8"/>
        <v>19125.009999999998</v>
      </c>
      <c r="AK76" s="26">
        <f t="shared" si="9"/>
        <v>1106698.1399999999</v>
      </c>
      <c r="AL76" s="27">
        <f t="shared" si="10"/>
        <v>5437812.7400000002</v>
      </c>
      <c r="AM76" s="19">
        <f t="shared" si="11"/>
        <v>4870792.67</v>
      </c>
      <c r="AN76" s="32">
        <f t="shared" si="12"/>
        <v>567020.0700000003</v>
      </c>
    </row>
    <row r="77" spans="1:40" x14ac:dyDescent="0.25">
      <c r="A77" s="1" t="s">
        <v>452</v>
      </c>
      <c r="B77" s="1" t="s">
        <v>453</v>
      </c>
      <c r="C77" s="90">
        <v>2652</v>
      </c>
      <c r="D77" s="90" t="s">
        <v>1092</v>
      </c>
      <c r="E77" s="56" t="s">
        <v>2010</v>
      </c>
      <c r="F77" s="123">
        <v>2256.48</v>
      </c>
      <c r="G77" s="123">
        <v>11788.18</v>
      </c>
      <c r="H77" s="123">
        <v>7776.17</v>
      </c>
      <c r="J77" s="56">
        <v>309318.17</v>
      </c>
      <c r="K77" s="56">
        <v>153574.07</v>
      </c>
      <c r="M77" s="275">
        <v>12180</v>
      </c>
      <c r="O77" s="275">
        <v>575.11</v>
      </c>
      <c r="Q77" s="56">
        <v>-471125.88</v>
      </c>
      <c r="R77" s="56">
        <v>81320.210000000006</v>
      </c>
      <c r="S77" s="56">
        <v>1120243.3</v>
      </c>
      <c r="U77" s="100">
        <v>1425779.21</v>
      </c>
      <c r="V77" s="100">
        <v>111960</v>
      </c>
      <c r="W77" s="100">
        <v>721.5</v>
      </c>
      <c r="Y77" s="100">
        <v>517713</v>
      </c>
      <c r="AA77" s="124">
        <v>1166493</v>
      </c>
      <c r="AC77" s="124">
        <v>0</v>
      </c>
      <c r="AD77" s="124">
        <v>0</v>
      </c>
      <c r="AE77" s="124">
        <v>867763.21</v>
      </c>
      <c r="AF77" s="124">
        <v>206885.96</v>
      </c>
      <c r="AH77" s="124">
        <v>645.21</v>
      </c>
      <c r="AI77" s="100">
        <f t="shared" si="7"/>
        <v>21820.83</v>
      </c>
      <c r="AJ77" s="108">
        <f t="shared" si="8"/>
        <v>12755.11</v>
      </c>
      <c r="AK77" s="26">
        <f t="shared" si="9"/>
        <v>9065.7200000000012</v>
      </c>
      <c r="AL77" s="27">
        <f t="shared" si="10"/>
        <v>2056173.71</v>
      </c>
      <c r="AM77" s="19">
        <f t="shared" si="11"/>
        <v>2241787.38</v>
      </c>
      <c r="AN77" s="32">
        <f t="shared" si="12"/>
        <v>-185613.66999999993</v>
      </c>
    </row>
    <row r="78" spans="1:40" x14ac:dyDescent="0.25">
      <c r="A78" s="1" t="s">
        <v>452</v>
      </c>
      <c r="B78" s="1" t="s">
        <v>453</v>
      </c>
      <c r="C78" s="90">
        <v>5048</v>
      </c>
      <c r="D78" s="90" t="s">
        <v>1093</v>
      </c>
      <c r="E78" s="56" t="s">
        <v>2011</v>
      </c>
      <c r="F78" s="123">
        <v>275740.42</v>
      </c>
      <c r="G78" s="123">
        <v>30711.93</v>
      </c>
      <c r="H78" s="123">
        <v>76327</v>
      </c>
      <c r="J78" s="56">
        <v>1297862.99</v>
      </c>
      <c r="K78" s="56">
        <v>384635.87</v>
      </c>
      <c r="M78" s="275">
        <v>25903.33</v>
      </c>
      <c r="O78" s="275">
        <v>145.72999999999999</v>
      </c>
      <c r="Q78" s="56">
        <v>-629329.11</v>
      </c>
      <c r="R78" s="56">
        <v>26199.96</v>
      </c>
      <c r="S78" s="56">
        <v>2732486.08</v>
      </c>
      <c r="U78" s="100">
        <v>2032725.95</v>
      </c>
      <c r="V78" s="100">
        <v>347600</v>
      </c>
      <c r="W78" s="100">
        <v>1217.44</v>
      </c>
      <c r="Y78" s="100">
        <v>1681463.97</v>
      </c>
      <c r="AA78" s="124">
        <v>2350423.9700000002</v>
      </c>
      <c r="AD78" s="124">
        <v>0</v>
      </c>
      <c r="AE78" s="124">
        <v>1451800.63</v>
      </c>
      <c r="AF78" s="124">
        <v>288580.53999999998</v>
      </c>
      <c r="AI78" s="100">
        <f t="shared" si="7"/>
        <v>382779.35</v>
      </c>
      <c r="AJ78" s="108">
        <f t="shared" si="8"/>
        <v>26049.06</v>
      </c>
      <c r="AK78" s="26">
        <f t="shared" si="9"/>
        <v>356730.29</v>
      </c>
      <c r="AL78" s="27">
        <f t="shared" si="10"/>
        <v>4063007.3600000003</v>
      </c>
      <c r="AM78" s="19">
        <f t="shared" si="11"/>
        <v>4090805.14</v>
      </c>
      <c r="AN78" s="32">
        <f t="shared" si="12"/>
        <v>-27797.779999999795</v>
      </c>
    </row>
    <row r="79" spans="1:40" x14ac:dyDescent="0.25">
      <c r="A79" s="1" t="s">
        <v>452</v>
      </c>
      <c r="B79" s="1" t="s">
        <v>453</v>
      </c>
      <c r="C79" s="90">
        <v>4607</v>
      </c>
      <c r="D79" s="90" t="s">
        <v>1094</v>
      </c>
      <c r="E79" s="56" t="s">
        <v>2012</v>
      </c>
      <c r="F79" s="123">
        <v>1954729.78</v>
      </c>
      <c r="G79" s="123">
        <v>0</v>
      </c>
      <c r="H79" s="123">
        <v>11000</v>
      </c>
      <c r="J79" s="56">
        <v>2086544.29</v>
      </c>
      <c r="K79" s="56">
        <v>280871.14</v>
      </c>
      <c r="M79" s="275">
        <v>16511.5</v>
      </c>
      <c r="O79" s="275">
        <v>0</v>
      </c>
      <c r="Q79" s="56">
        <v>549853.89</v>
      </c>
      <c r="R79" s="56">
        <v>86878.02</v>
      </c>
      <c r="S79" s="56">
        <v>3283107.89</v>
      </c>
      <c r="U79" s="100">
        <v>3503521.27</v>
      </c>
      <c r="V79" s="100">
        <v>404660</v>
      </c>
      <c r="W79" s="100">
        <v>6998.45</v>
      </c>
      <c r="Y79" s="100">
        <v>846416.18</v>
      </c>
      <c r="AA79" s="124">
        <v>1467730.18</v>
      </c>
      <c r="AD79" s="124">
        <v>38688</v>
      </c>
      <c r="AE79" s="124">
        <v>2146974.02</v>
      </c>
      <c r="AF79" s="124">
        <v>309652.31</v>
      </c>
      <c r="AI79" s="100">
        <f t="shared" si="7"/>
        <v>1965729.78</v>
      </c>
      <c r="AJ79" s="108">
        <f t="shared" si="8"/>
        <v>16511.5</v>
      </c>
      <c r="AK79" s="26">
        <f t="shared" si="9"/>
        <v>1949218.28</v>
      </c>
      <c r="AL79" s="27">
        <f t="shared" si="10"/>
        <v>4761595.9000000004</v>
      </c>
      <c r="AM79" s="19">
        <f t="shared" si="11"/>
        <v>3963044.5100000002</v>
      </c>
      <c r="AN79" s="32">
        <f t="shared" si="12"/>
        <v>798551.39000000013</v>
      </c>
    </row>
    <row r="80" spans="1:40" x14ac:dyDescent="0.25">
      <c r="A80" s="1" t="s">
        <v>452</v>
      </c>
      <c r="B80" s="1" t="s">
        <v>453</v>
      </c>
      <c r="C80" s="90">
        <v>3828</v>
      </c>
      <c r="D80" s="90" t="s">
        <v>1095</v>
      </c>
      <c r="E80" s="56" t="s">
        <v>2016</v>
      </c>
      <c r="F80" s="123">
        <v>276757.19</v>
      </c>
      <c r="G80" s="123">
        <v>0</v>
      </c>
      <c r="H80" s="123">
        <v>17760</v>
      </c>
      <c r="J80" s="56">
        <v>686991.66</v>
      </c>
      <c r="K80" s="56">
        <v>321267.45</v>
      </c>
      <c r="M80" s="275">
        <v>0</v>
      </c>
      <c r="R80" s="56">
        <v>-378339.74</v>
      </c>
      <c r="S80" s="56">
        <v>1600443.98</v>
      </c>
      <c r="U80" s="100">
        <v>1738770.76</v>
      </c>
      <c r="V80" s="100">
        <v>192030</v>
      </c>
      <c r="W80" s="100">
        <v>1295.03</v>
      </c>
      <c r="Y80" s="100">
        <v>984249</v>
      </c>
      <c r="AA80" s="124">
        <v>1608609</v>
      </c>
      <c r="AD80" s="124">
        <v>18948</v>
      </c>
      <c r="AE80" s="124">
        <v>905151.48</v>
      </c>
      <c r="AF80" s="124">
        <v>243508.57</v>
      </c>
      <c r="AI80" s="100">
        <f t="shared" si="7"/>
        <v>294517.19</v>
      </c>
      <c r="AJ80" s="108">
        <f t="shared" si="8"/>
        <v>0</v>
      </c>
      <c r="AK80" s="26">
        <f t="shared" si="9"/>
        <v>294517.19</v>
      </c>
      <c r="AL80" s="27">
        <f t="shared" si="10"/>
        <v>2916344.79</v>
      </c>
      <c r="AM80" s="19">
        <f t="shared" si="11"/>
        <v>2776217.05</v>
      </c>
      <c r="AN80" s="32">
        <f t="shared" si="12"/>
        <v>140127.74000000022</v>
      </c>
    </row>
    <row r="81" spans="1:40" x14ac:dyDescent="0.25">
      <c r="A81" s="1" t="s">
        <v>456</v>
      </c>
      <c r="B81" s="1" t="s">
        <v>457</v>
      </c>
      <c r="C81" s="90">
        <v>1142</v>
      </c>
      <c r="D81" s="90" t="s">
        <v>1096</v>
      </c>
      <c r="E81" s="56" t="s">
        <v>1984</v>
      </c>
      <c r="F81" s="123">
        <v>3324.78</v>
      </c>
      <c r="G81" s="123">
        <v>0</v>
      </c>
      <c r="H81" s="123">
        <v>34369.230000000003</v>
      </c>
      <c r="J81" s="56">
        <v>862384.62</v>
      </c>
      <c r="K81" s="56">
        <v>414161.13</v>
      </c>
      <c r="M81" s="275">
        <v>10800</v>
      </c>
      <c r="Q81" s="56">
        <v>-275996.40000000002</v>
      </c>
      <c r="R81" s="56">
        <v>1626912.2</v>
      </c>
      <c r="S81" s="56">
        <v>4010</v>
      </c>
      <c r="U81" s="100">
        <v>557087.42000000004</v>
      </c>
      <c r="W81" s="100">
        <v>58.41</v>
      </c>
      <c r="Y81" s="100">
        <v>969066</v>
      </c>
      <c r="Z81" s="100">
        <v>33900</v>
      </c>
      <c r="AA81" s="124">
        <v>1148366</v>
      </c>
      <c r="AC81" s="124">
        <v>8171</v>
      </c>
      <c r="AE81" s="124">
        <v>384362.45</v>
      </c>
      <c r="AF81" s="124">
        <v>56714.42</v>
      </c>
      <c r="AH81" s="124">
        <v>8600</v>
      </c>
      <c r="AI81" s="100">
        <f t="shared" si="7"/>
        <v>37694.01</v>
      </c>
      <c r="AJ81" s="108">
        <f t="shared" si="8"/>
        <v>10800</v>
      </c>
      <c r="AK81" s="26">
        <f t="shared" si="9"/>
        <v>26894.010000000002</v>
      </c>
      <c r="AL81" s="27">
        <f t="shared" si="10"/>
        <v>1560111.83</v>
      </c>
      <c r="AM81" s="19">
        <f t="shared" si="11"/>
        <v>1606213.8699999999</v>
      </c>
      <c r="AN81" s="32">
        <f t="shared" si="12"/>
        <v>-46102.039999999804</v>
      </c>
    </row>
    <row r="82" spans="1:40" x14ac:dyDescent="0.25">
      <c r="A82" s="1" t="s">
        <v>456</v>
      </c>
      <c r="B82" s="1" t="s">
        <v>457</v>
      </c>
      <c r="C82" s="90">
        <v>1176</v>
      </c>
      <c r="D82" s="90" t="s">
        <v>1097</v>
      </c>
      <c r="E82" s="56" t="s">
        <v>1985</v>
      </c>
      <c r="F82" s="123">
        <v>198235.46</v>
      </c>
      <c r="G82" s="123">
        <v>138180</v>
      </c>
      <c r="H82" s="123">
        <v>17107.060000000001</v>
      </c>
      <c r="J82" s="56">
        <v>4</v>
      </c>
      <c r="K82" s="56">
        <v>477821.06</v>
      </c>
      <c r="M82" s="275">
        <v>59182</v>
      </c>
      <c r="Q82" s="56">
        <v>3641396.01</v>
      </c>
      <c r="R82" s="56">
        <v>-5243651.0599999996</v>
      </c>
      <c r="S82" s="56">
        <v>1891796.64</v>
      </c>
      <c r="U82" s="100">
        <v>2522283.7200000002</v>
      </c>
      <c r="W82" s="100">
        <v>2463.77</v>
      </c>
      <c r="Y82" s="100">
        <v>1705799.47</v>
      </c>
      <c r="Z82" s="100">
        <v>423140.64</v>
      </c>
      <c r="AA82" s="124">
        <v>957998</v>
      </c>
      <c r="AC82" s="124">
        <v>79019</v>
      </c>
      <c r="AD82" s="124">
        <v>2675</v>
      </c>
      <c r="AE82" s="124">
        <v>2815720.44</v>
      </c>
      <c r="AF82" s="124">
        <v>38062.17</v>
      </c>
      <c r="AH82" s="124">
        <v>246925</v>
      </c>
      <c r="AI82" s="100">
        <f t="shared" si="7"/>
        <v>353522.51999999996</v>
      </c>
      <c r="AJ82" s="108">
        <f t="shared" si="8"/>
        <v>59182</v>
      </c>
      <c r="AK82" s="26">
        <f t="shared" si="9"/>
        <v>294340.51999999996</v>
      </c>
      <c r="AL82" s="27">
        <f t="shared" si="10"/>
        <v>4653687.5999999996</v>
      </c>
      <c r="AM82" s="19">
        <f t="shared" si="11"/>
        <v>4140399.61</v>
      </c>
      <c r="AN82" s="32">
        <f t="shared" si="12"/>
        <v>513287.98999999976</v>
      </c>
    </row>
    <row r="83" spans="1:40" x14ac:dyDescent="0.25">
      <c r="A83" s="1" t="s">
        <v>456</v>
      </c>
      <c r="B83" s="1" t="s">
        <v>457</v>
      </c>
      <c r="C83" s="90">
        <v>2332</v>
      </c>
      <c r="D83" s="90" t="s">
        <v>1098</v>
      </c>
      <c r="E83" s="56" t="s">
        <v>1990</v>
      </c>
      <c r="F83" s="123">
        <v>168241.05</v>
      </c>
      <c r="G83" s="123">
        <v>43370</v>
      </c>
      <c r="H83" s="123">
        <v>30914.13</v>
      </c>
      <c r="J83" s="56">
        <v>104302.19</v>
      </c>
      <c r="K83" s="56">
        <v>374198.14</v>
      </c>
      <c r="M83" s="275">
        <v>7745.22</v>
      </c>
      <c r="Q83" s="56">
        <v>-148662.24</v>
      </c>
      <c r="R83" s="56">
        <v>-946761.42</v>
      </c>
      <c r="S83" s="56">
        <v>1831896.95</v>
      </c>
      <c r="U83" s="100">
        <v>876321.76</v>
      </c>
      <c r="W83" s="100">
        <v>1031.45</v>
      </c>
      <c r="Y83" s="100">
        <v>2370940</v>
      </c>
      <c r="Z83" s="100">
        <v>22300</v>
      </c>
      <c r="AA83" s="124">
        <v>2379636</v>
      </c>
      <c r="AC83" s="124">
        <v>24436</v>
      </c>
      <c r="AE83" s="124">
        <v>686749.22</v>
      </c>
      <c r="AF83" s="124">
        <v>170112.99</v>
      </c>
      <c r="AI83" s="100">
        <f t="shared" si="7"/>
        <v>242525.18</v>
      </c>
      <c r="AJ83" s="108">
        <f t="shared" si="8"/>
        <v>7745.22</v>
      </c>
      <c r="AK83" s="26">
        <f t="shared" si="9"/>
        <v>234779.96</v>
      </c>
      <c r="AL83" s="27">
        <f t="shared" si="10"/>
        <v>3270593.21</v>
      </c>
      <c r="AM83" s="19">
        <f t="shared" si="11"/>
        <v>3260934.21</v>
      </c>
      <c r="AN83" s="32">
        <f t="shared" si="12"/>
        <v>9659</v>
      </c>
    </row>
    <row r="84" spans="1:40" x14ac:dyDescent="0.25">
      <c r="A84" s="1" t="s">
        <v>456</v>
      </c>
      <c r="B84" s="1" t="s">
        <v>457</v>
      </c>
      <c r="C84" s="90">
        <v>2410</v>
      </c>
      <c r="D84" s="90" t="s">
        <v>1099</v>
      </c>
      <c r="E84" s="56" t="s">
        <v>1991</v>
      </c>
      <c r="F84" s="123">
        <v>45448.12</v>
      </c>
      <c r="G84" s="123">
        <v>50255</v>
      </c>
      <c r="H84" s="123">
        <v>16882.87</v>
      </c>
      <c r="J84" s="56">
        <v>12</v>
      </c>
      <c r="K84" s="56">
        <v>167680.95999999999</v>
      </c>
      <c r="M84" s="275">
        <v>26520</v>
      </c>
      <c r="Q84" s="56">
        <v>-126206806.29000001</v>
      </c>
      <c r="R84" s="56">
        <v>126075390.70999999</v>
      </c>
      <c r="S84" s="56">
        <v>352730.98</v>
      </c>
      <c r="U84" s="100">
        <v>777309.51</v>
      </c>
      <c r="W84" s="100">
        <v>24.27</v>
      </c>
      <c r="Y84" s="100">
        <v>1899393.6</v>
      </c>
      <c r="Z84" s="100">
        <v>13300</v>
      </c>
      <c r="AA84" s="124">
        <v>2027699.6</v>
      </c>
      <c r="AC84" s="124">
        <v>9587</v>
      </c>
      <c r="AE84" s="124">
        <v>569829.97</v>
      </c>
      <c r="AF84" s="124">
        <v>39061.26</v>
      </c>
      <c r="AI84" s="100">
        <f t="shared" si="7"/>
        <v>112585.98999999999</v>
      </c>
      <c r="AJ84" s="108">
        <f t="shared" si="8"/>
        <v>26520</v>
      </c>
      <c r="AK84" s="26">
        <f t="shared" si="9"/>
        <v>86065.989999999991</v>
      </c>
      <c r="AL84" s="27">
        <f t="shared" si="10"/>
        <v>2690027.38</v>
      </c>
      <c r="AM84" s="19">
        <f t="shared" si="11"/>
        <v>2646177.83</v>
      </c>
      <c r="AN84" s="32">
        <f>AL84-AM84</f>
        <v>43849.549999999814</v>
      </c>
    </row>
    <row r="85" spans="1:40" s="31" customFormat="1" x14ac:dyDescent="0.25">
      <c r="A85" s="31" t="s">
        <v>456</v>
      </c>
      <c r="B85" s="31" t="s">
        <v>457</v>
      </c>
      <c r="C85" s="91">
        <v>3521</v>
      </c>
      <c r="D85" s="91" t="s">
        <v>1100</v>
      </c>
      <c r="E85" s="56" t="s">
        <v>1992</v>
      </c>
      <c r="F85" s="123">
        <v>1872.13</v>
      </c>
      <c r="G85" s="123">
        <v>0</v>
      </c>
      <c r="H85" s="123">
        <v>22765.94</v>
      </c>
      <c r="I85" s="123"/>
      <c r="J85" s="56">
        <v>1805185.37</v>
      </c>
      <c r="K85" s="56">
        <v>2539170.58</v>
      </c>
      <c r="L85" s="275"/>
      <c r="M85" s="275">
        <v>15605</v>
      </c>
      <c r="N85" s="275"/>
      <c r="O85" s="275"/>
      <c r="P85" s="56"/>
      <c r="Q85" s="56"/>
      <c r="R85" s="56">
        <v>4801002.5599999996</v>
      </c>
      <c r="S85" s="56"/>
      <c r="T85" s="100"/>
      <c r="U85" s="100">
        <v>613638.22</v>
      </c>
      <c r="V85" s="100"/>
      <c r="W85" s="100">
        <v>464.01</v>
      </c>
      <c r="X85" s="100"/>
      <c r="Y85" s="100">
        <v>2001424</v>
      </c>
      <c r="Z85" s="100">
        <v>13300</v>
      </c>
      <c r="AA85" s="124">
        <v>1956114</v>
      </c>
      <c r="AB85" s="124"/>
      <c r="AC85" s="124">
        <v>20348</v>
      </c>
      <c r="AD85" s="124"/>
      <c r="AE85" s="124">
        <v>709453.43</v>
      </c>
      <c r="AF85" s="124">
        <v>351761.34</v>
      </c>
      <c r="AG85" s="124"/>
      <c r="AH85" s="124">
        <v>2100</v>
      </c>
      <c r="AI85" s="100">
        <f t="shared" si="7"/>
        <v>24638.07</v>
      </c>
      <c r="AJ85" s="108">
        <f t="shared" si="8"/>
        <v>15605</v>
      </c>
      <c r="AK85" s="26">
        <f t="shared" si="9"/>
        <v>9033.07</v>
      </c>
      <c r="AL85" s="27">
        <f t="shared" si="10"/>
        <v>2628826.23</v>
      </c>
      <c r="AM85" s="19">
        <f t="shared" si="11"/>
        <v>3039776.77</v>
      </c>
      <c r="AN85" s="32">
        <f t="shared" si="12"/>
        <v>-410950.54000000004</v>
      </c>
    </row>
    <row r="86" spans="1:40" x14ac:dyDescent="0.25">
      <c r="E86" s="56" t="s">
        <v>2015</v>
      </c>
      <c r="F86" s="123">
        <v>17400</v>
      </c>
      <c r="H86" s="123">
        <v>0</v>
      </c>
      <c r="I86" s="123">
        <v>0</v>
      </c>
      <c r="J86" s="56">
        <v>141587.71</v>
      </c>
      <c r="K86" s="56">
        <v>6</v>
      </c>
      <c r="O86" s="275">
        <v>17400</v>
      </c>
      <c r="R86" s="56">
        <v>116690.76</v>
      </c>
      <c r="S86" s="56">
        <v>31316.240000000002</v>
      </c>
      <c r="Y86" s="100">
        <v>579074.19999999995</v>
      </c>
      <c r="Z86" s="100">
        <v>481130.96</v>
      </c>
      <c r="AA86" s="124">
        <v>662594.19999999995</v>
      </c>
      <c r="AD86" s="124">
        <v>6040</v>
      </c>
      <c r="AE86" s="124">
        <v>391570.96</v>
      </c>
      <c r="AF86" s="124">
        <v>6413.29</v>
      </c>
      <c r="AI86" s="100">
        <f t="shared" si="7"/>
        <v>17400</v>
      </c>
      <c r="AJ86" s="108">
        <f t="shared" si="8"/>
        <v>17400</v>
      </c>
      <c r="AK86" s="26">
        <f t="shared" si="9"/>
        <v>0</v>
      </c>
      <c r="AL86" s="27">
        <f t="shared" si="10"/>
        <v>1060205.1599999999</v>
      </c>
      <c r="AM86" s="19">
        <f t="shared" si="11"/>
        <v>1066618.45</v>
      </c>
      <c r="AN86" s="32">
        <f t="shared" si="12"/>
        <v>-6413.2900000000373</v>
      </c>
    </row>
    <row r="87" spans="1:40" x14ac:dyDescent="0.25">
      <c r="AI87" s="54"/>
      <c r="AJ87" s="35"/>
      <c r="AK87" s="32"/>
      <c r="AL87" s="29"/>
      <c r="AM87" s="28"/>
    </row>
    <row r="88" spans="1:40" x14ac:dyDescent="0.25">
      <c r="AI88" s="54"/>
      <c r="AJ88" s="35"/>
      <c r="AK88" s="32"/>
      <c r="AL88" s="29"/>
      <c r="AM88" s="28"/>
    </row>
    <row r="89" spans="1:40" x14ac:dyDescent="0.25">
      <c r="AI89" s="54"/>
      <c r="AJ89" s="35"/>
      <c r="AK89" s="32"/>
      <c r="AL89" s="29"/>
      <c r="AM89" s="28"/>
    </row>
    <row r="90" spans="1:40" x14ac:dyDescent="0.25">
      <c r="AI90" s="54"/>
      <c r="AJ90" s="35"/>
      <c r="AK90" s="32"/>
      <c r="AL90" s="29"/>
      <c r="AM90" s="28"/>
    </row>
    <row r="91" spans="1:40" x14ac:dyDescent="0.25">
      <c r="AI91" s="54"/>
      <c r="AJ91" s="35"/>
      <c r="AK91" s="32"/>
      <c r="AL91" s="29"/>
      <c r="AM91" s="28"/>
    </row>
    <row r="92" spans="1:40" x14ac:dyDescent="0.25">
      <c r="AI92" s="54"/>
      <c r="AJ92" s="35"/>
      <c r="AK92" s="32"/>
      <c r="AL92" s="29"/>
      <c r="AM92" s="28"/>
    </row>
    <row r="93" spans="1:40" x14ac:dyDescent="0.25">
      <c r="AI93" s="54"/>
      <c r="AJ93" s="35"/>
      <c r="AK93" s="32"/>
      <c r="AL93" s="29"/>
      <c r="AM93" s="28"/>
    </row>
    <row r="94" spans="1:40" x14ac:dyDescent="0.25">
      <c r="AI94" s="54"/>
      <c r="AJ94" s="35"/>
      <c r="AK94" s="32"/>
      <c r="AL94" s="29"/>
      <c r="AM94" s="28"/>
    </row>
    <row r="95" spans="1:40" x14ac:dyDescent="0.25">
      <c r="AI95" s="54"/>
      <c r="AJ95" s="35"/>
      <c r="AK95" s="32"/>
      <c r="AL95" s="29"/>
      <c r="AM95" s="28"/>
    </row>
    <row r="96" spans="1:40" x14ac:dyDescent="0.25">
      <c r="AI96" s="54"/>
      <c r="AJ96" s="35"/>
      <c r="AK96" s="32"/>
      <c r="AL96" s="29"/>
      <c r="AM96" s="28"/>
    </row>
    <row r="97" spans="35:39" x14ac:dyDescent="0.25">
      <c r="AI97" s="54"/>
      <c r="AJ97" s="35"/>
      <c r="AK97" s="32"/>
      <c r="AL97" s="29"/>
      <c r="AM97" s="28"/>
    </row>
    <row r="98" spans="35:39" x14ac:dyDescent="0.25">
      <c r="AI98" s="54"/>
      <c r="AJ98" s="35"/>
      <c r="AK98" s="32"/>
      <c r="AL98" s="29"/>
      <c r="AM98" s="28"/>
    </row>
    <row r="99" spans="35:39" x14ac:dyDescent="0.25">
      <c r="AI99" s="54"/>
      <c r="AJ99" s="35"/>
      <c r="AK99" s="32"/>
      <c r="AL99" s="29"/>
      <c r="AM99" s="28"/>
    </row>
    <row r="100" spans="35:39" x14ac:dyDescent="0.25">
      <c r="AI100" s="54"/>
      <c r="AJ100" s="35"/>
      <c r="AK100" s="32"/>
      <c r="AL100" s="29"/>
      <c r="AM100" s="28"/>
    </row>
    <row r="101" spans="35:39" x14ac:dyDescent="0.25">
      <c r="AI101" s="54"/>
      <c r="AJ101" s="35"/>
      <c r="AK101" s="32"/>
      <c r="AL101" s="29"/>
      <c r="AM101" s="28"/>
    </row>
    <row r="102" spans="35:39" x14ac:dyDescent="0.25">
      <c r="AI102" s="54"/>
      <c r="AJ102" s="35"/>
      <c r="AK102" s="32"/>
      <c r="AL102" s="29"/>
      <c r="AM102" s="28"/>
    </row>
    <row r="103" spans="35:39" x14ac:dyDescent="0.25">
      <c r="AI103" s="54"/>
      <c r="AJ103" s="35"/>
      <c r="AK103" s="32"/>
      <c r="AL103" s="29"/>
      <c r="AM103" s="28"/>
    </row>
    <row r="104" spans="35:39" x14ac:dyDescent="0.25">
      <c r="AI104" s="54"/>
      <c r="AJ104" s="35"/>
      <c r="AK104" s="32"/>
      <c r="AL104" s="29"/>
      <c r="AM104" s="28"/>
    </row>
    <row r="105" spans="35:39" x14ac:dyDescent="0.25">
      <c r="AI105" s="54"/>
      <c r="AJ105" s="35"/>
      <c r="AK105" s="32"/>
      <c r="AL105" s="29"/>
      <c r="AM105" s="28"/>
    </row>
    <row r="106" spans="35:39" x14ac:dyDescent="0.25">
      <c r="AI106" s="54"/>
      <c r="AJ106" s="35"/>
      <c r="AK106" s="32"/>
      <c r="AL106" s="29"/>
      <c r="AM106" s="28"/>
    </row>
    <row r="107" spans="35:39" x14ac:dyDescent="0.25">
      <c r="AI107" s="54"/>
      <c r="AJ107" s="35"/>
      <c r="AK107" s="32"/>
      <c r="AL107" s="29"/>
      <c r="AM107" s="28"/>
    </row>
    <row r="108" spans="35:39" x14ac:dyDescent="0.25">
      <c r="AI108" s="54"/>
      <c r="AJ108" s="35"/>
      <c r="AK108" s="32"/>
      <c r="AL108" s="29"/>
      <c r="AM108" s="28"/>
    </row>
    <row r="109" spans="35:39" x14ac:dyDescent="0.25">
      <c r="AI109" s="54"/>
      <c r="AJ109" s="35"/>
      <c r="AK109" s="32"/>
      <c r="AL109" s="29"/>
      <c r="AM109" s="28"/>
    </row>
    <row r="110" spans="35:39" x14ac:dyDescent="0.25">
      <c r="AI110" s="54"/>
      <c r="AJ110" s="35"/>
      <c r="AK110" s="32"/>
      <c r="AL110" s="29"/>
      <c r="AM110" s="28"/>
    </row>
    <row r="111" spans="35:39" x14ac:dyDescent="0.25">
      <c r="AI111" s="54"/>
      <c r="AJ111" s="35"/>
      <c r="AK111" s="32"/>
      <c r="AL111" s="29"/>
      <c r="AM111" s="28"/>
    </row>
    <row r="112" spans="35:39" x14ac:dyDescent="0.25">
      <c r="AI112" s="54"/>
      <c r="AJ112" s="35"/>
      <c r="AK112" s="32"/>
      <c r="AL112" s="29"/>
      <c r="AM112" s="28"/>
    </row>
    <row r="113" spans="35:39" x14ac:dyDescent="0.25">
      <c r="AI113" s="54"/>
      <c r="AJ113" s="35"/>
      <c r="AK113" s="32"/>
      <c r="AL113" s="29"/>
      <c r="AM113" s="28"/>
    </row>
    <row r="114" spans="35:39" x14ac:dyDescent="0.25">
      <c r="AI114" s="54"/>
      <c r="AJ114" s="35"/>
      <c r="AK114" s="32"/>
      <c r="AL114" s="29"/>
      <c r="AM114" s="28"/>
    </row>
    <row r="115" spans="35:39" x14ac:dyDescent="0.25">
      <c r="AI115" s="54"/>
      <c r="AJ115" s="35"/>
      <c r="AK115" s="32"/>
      <c r="AL115" s="29"/>
      <c r="AM115" s="28"/>
    </row>
    <row r="116" spans="35:39" x14ac:dyDescent="0.25">
      <c r="AI116" s="54"/>
      <c r="AJ116" s="35"/>
      <c r="AK116" s="32"/>
      <c r="AL116" s="29"/>
      <c r="AM116" s="28"/>
    </row>
    <row r="117" spans="35:39" x14ac:dyDescent="0.25">
      <c r="AI117" s="54"/>
      <c r="AJ117" s="35"/>
      <c r="AK117" s="32"/>
      <c r="AL117" s="29"/>
      <c r="AM117" s="28"/>
    </row>
    <row r="118" spans="35:39" x14ac:dyDescent="0.25">
      <c r="AI118" s="54"/>
      <c r="AJ118" s="35"/>
      <c r="AK118" s="32"/>
      <c r="AL118" s="29"/>
      <c r="AM118" s="28"/>
    </row>
    <row r="119" spans="35:39" x14ac:dyDescent="0.25">
      <c r="AI119" s="54"/>
      <c r="AJ119" s="35"/>
      <c r="AK119" s="32"/>
      <c r="AL119" s="29"/>
      <c r="AM119" s="28"/>
    </row>
    <row r="120" spans="35:39" x14ac:dyDescent="0.25">
      <c r="AI120" s="54"/>
      <c r="AJ120" s="35"/>
      <c r="AK120" s="32"/>
      <c r="AL120" s="29"/>
      <c r="AM120" s="28"/>
    </row>
    <row r="121" spans="35:39" x14ac:dyDescent="0.25">
      <c r="AI121" s="54"/>
      <c r="AJ121" s="35"/>
      <c r="AK121" s="32"/>
      <c r="AL121" s="29"/>
      <c r="AM121" s="28"/>
    </row>
    <row r="122" spans="35:39" x14ac:dyDescent="0.25">
      <c r="AI122" s="54"/>
      <c r="AJ122" s="35"/>
      <c r="AK122" s="32"/>
      <c r="AL122" s="29"/>
      <c r="AM122" s="28"/>
    </row>
    <row r="123" spans="35:39" x14ac:dyDescent="0.25">
      <c r="AI123" s="54"/>
      <c r="AJ123" s="35"/>
      <c r="AK123" s="32"/>
      <c r="AL123" s="29"/>
      <c r="AM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9"/>
  <sheetViews>
    <sheetView topLeftCell="T150" zoomScale="62" zoomScaleNormal="62" workbookViewId="0">
      <selection sqref="A1:AA189"/>
    </sheetView>
  </sheetViews>
  <sheetFormatPr defaultColWidth="9" defaultRowHeight="13.8" x14ac:dyDescent="0.25"/>
  <cols>
    <col min="1" max="1" width="39.09765625" style="288" bestFit="1" customWidth="1"/>
    <col min="2" max="2" width="31.8984375" style="272" bestFit="1" customWidth="1"/>
    <col min="3" max="3" width="31" style="272" bestFit="1" customWidth="1"/>
    <col min="4" max="4" width="22.69921875" style="272" bestFit="1" customWidth="1"/>
    <col min="5" max="5" width="22.5" style="272" bestFit="1" customWidth="1"/>
    <col min="6" max="6" width="17" style="288" bestFit="1" customWidth="1"/>
    <col min="7" max="7" width="14.59765625" style="288" bestFit="1" customWidth="1"/>
    <col min="8" max="8" width="16.59765625" style="276" bestFit="1" customWidth="1"/>
    <col min="9" max="9" width="18.8984375" style="276" bestFit="1" customWidth="1"/>
    <col min="10" max="10" width="18.09765625" style="276" bestFit="1" customWidth="1"/>
    <col min="11" max="11" width="20.09765625" style="276" bestFit="1" customWidth="1"/>
    <col min="12" max="12" width="26.5" style="288" bestFit="1" customWidth="1"/>
    <col min="13" max="13" width="26.59765625" style="288" bestFit="1" customWidth="1"/>
    <col min="14" max="14" width="17" style="288" bestFit="1" customWidth="1"/>
    <col min="15" max="15" width="26.09765625" style="273" bestFit="1" customWidth="1"/>
    <col min="16" max="16" width="42.8984375" style="273" bestFit="1" customWidth="1"/>
    <col min="17" max="17" width="43.59765625" style="273" bestFit="1" customWidth="1"/>
    <col min="18" max="18" width="27.69921875" style="273" bestFit="1" customWidth="1"/>
    <col min="19" max="19" width="53.09765625" style="273" bestFit="1" customWidth="1"/>
    <col min="20" max="20" width="14.59765625" style="273" bestFit="1" customWidth="1"/>
    <col min="21" max="21" width="19.09765625" style="274" bestFit="1" customWidth="1"/>
    <col min="22" max="22" width="25.5" style="274" bestFit="1" customWidth="1"/>
    <col min="23" max="23" width="23.8984375" style="274" bestFit="1" customWidth="1"/>
    <col min="24" max="24" width="41" style="274" bestFit="1" customWidth="1"/>
    <col min="25" max="25" width="29.59765625" style="274" bestFit="1" customWidth="1"/>
    <col min="26" max="26" width="31.8984375" style="274" bestFit="1" customWidth="1"/>
    <col min="27" max="27" width="34.19921875" style="274" bestFit="1" customWidth="1"/>
    <col min="28" max="16384" width="9" style="288"/>
  </cols>
  <sheetData>
    <row r="1" spans="1:27" x14ac:dyDescent="0.25">
      <c r="A1" s="288" t="s">
        <v>590</v>
      </c>
      <c r="B1" s="272" t="s">
        <v>1438</v>
      </c>
      <c r="C1" s="272" t="s">
        <v>1439</v>
      </c>
      <c r="D1" s="272" t="s">
        <v>1440</v>
      </c>
      <c r="E1" s="272" t="s">
        <v>1441</v>
      </c>
      <c r="F1" s="288" t="s">
        <v>1442</v>
      </c>
      <c r="G1" s="288" t="s">
        <v>1443</v>
      </c>
      <c r="H1" s="276" t="s">
        <v>1445</v>
      </c>
      <c r="I1" s="276" t="s">
        <v>1446</v>
      </c>
      <c r="J1" s="276" t="s">
        <v>1448</v>
      </c>
      <c r="K1" s="276" t="s">
        <v>1449</v>
      </c>
      <c r="L1" s="288" t="s">
        <v>1451</v>
      </c>
      <c r="M1" s="288" t="s">
        <v>1452</v>
      </c>
      <c r="N1" s="288" t="s">
        <v>1453</v>
      </c>
      <c r="O1" s="273" t="s">
        <v>1454</v>
      </c>
      <c r="P1" s="273" t="s">
        <v>1455</v>
      </c>
      <c r="Q1" s="273" t="s">
        <v>1456</v>
      </c>
      <c r="R1" s="273" t="s">
        <v>1457</v>
      </c>
      <c r="S1" s="273" t="s">
        <v>1458</v>
      </c>
      <c r="T1" s="273" t="s">
        <v>1459</v>
      </c>
      <c r="U1" s="274" t="s">
        <v>1460</v>
      </c>
      <c r="V1" s="274" t="s">
        <v>1461</v>
      </c>
      <c r="W1" s="274" t="s">
        <v>1462</v>
      </c>
      <c r="X1" s="274" t="s">
        <v>1463</v>
      </c>
      <c r="Y1" s="274" t="s">
        <v>1464</v>
      </c>
      <c r="Z1" s="274" t="s">
        <v>1466</v>
      </c>
      <c r="AA1" s="274" t="s">
        <v>1467</v>
      </c>
    </row>
    <row r="2" spans="1:27" x14ac:dyDescent="0.25">
      <c r="A2" s="288" t="s">
        <v>591</v>
      </c>
      <c r="B2" s="272" t="s">
        <v>1468</v>
      </c>
      <c r="C2" s="272" t="s">
        <v>1469</v>
      </c>
      <c r="D2" s="272" t="s">
        <v>1470</v>
      </c>
      <c r="E2" s="272" t="s">
        <v>1471</v>
      </c>
      <c r="F2" s="288" t="s">
        <v>1472</v>
      </c>
      <c r="G2" s="288" t="s">
        <v>1473</v>
      </c>
      <c r="H2" s="276" t="s">
        <v>1475</v>
      </c>
      <c r="I2" s="276" t="s">
        <v>1476</v>
      </c>
      <c r="J2" s="276" t="s">
        <v>1478</v>
      </c>
      <c r="K2" s="276" t="s">
        <v>1479</v>
      </c>
      <c r="L2" s="288" t="s">
        <v>1481</v>
      </c>
      <c r="M2" s="288" t="s">
        <v>1482</v>
      </c>
      <c r="N2" s="288" t="s">
        <v>1483</v>
      </c>
      <c r="O2" s="273" t="s">
        <v>1484</v>
      </c>
      <c r="P2" s="273" t="s">
        <v>1485</v>
      </c>
      <c r="Q2" s="273" t="s">
        <v>1486</v>
      </c>
      <c r="R2" s="273" t="s">
        <v>1487</v>
      </c>
      <c r="S2" s="273" t="s">
        <v>1488</v>
      </c>
      <c r="T2" s="273" t="s">
        <v>1489</v>
      </c>
      <c r="U2" s="274" t="s">
        <v>1490</v>
      </c>
      <c r="V2" s="274" t="s">
        <v>1491</v>
      </c>
      <c r="W2" s="274" t="s">
        <v>1492</v>
      </c>
      <c r="X2" s="274" t="s">
        <v>1493</v>
      </c>
      <c r="Y2" s="274" t="s">
        <v>1494</v>
      </c>
      <c r="Z2" s="274" t="s">
        <v>1496</v>
      </c>
      <c r="AA2" s="274" t="s">
        <v>1497</v>
      </c>
    </row>
    <row r="3" spans="1:27" x14ac:dyDescent="0.25">
      <c r="A3" s="288" t="s">
        <v>592</v>
      </c>
      <c r="B3" s="272">
        <v>57477274.710000001</v>
      </c>
      <c r="C3" s="272">
        <v>5029434.1500000004</v>
      </c>
      <c r="D3" s="272">
        <v>12729801.41</v>
      </c>
      <c r="E3" s="272">
        <v>0</v>
      </c>
      <c r="F3" s="288">
        <v>95994878.989999995</v>
      </c>
      <c r="G3" s="288">
        <v>28509486.16</v>
      </c>
      <c r="H3" s="276">
        <v>406549.7</v>
      </c>
      <c r="I3" s="276">
        <v>4864459.05</v>
      </c>
      <c r="J3" s="276">
        <v>273256</v>
      </c>
      <c r="K3" s="276">
        <v>1467474.78</v>
      </c>
      <c r="L3" s="288">
        <v>-863692.44</v>
      </c>
      <c r="M3" s="288">
        <v>-70977458.049999997</v>
      </c>
      <c r="N3" s="288">
        <v>339110728.77999997</v>
      </c>
      <c r="O3" s="273">
        <v>38951.980000000003</v>
      </c>
      <c r="P3" s="273">
        <v>256890441.53</v>
      </c>
      <c r="Q3" s="273">
        <v>20927622.800000001</v>
      </c>
      <c r="R3" s="273">
        <v>253021.42</v>
      </c>
      <c r="S3" s="273">
        <v>267284087.34</v>
      </c>
      <c r="T3" s="273">
        <v>30910033.469999999</v>
      </c>
      <c r="U3" s="274">
        <v>383166467.36000001</v>
      </c>
      <c r="V3" s="274">
        <v>817918.06</v>
      </c>
      <c r="W3" s="274">
        <v>2231290.86</v>
      </c>
      <c r="X3" s="274">
        <v>146680876.19999999</v>
      </c>
      <c r="Y3" s="274">
        <v>25619581.969999999</v>
      </c>
      <c r="Z3" s="274">
        <v>2</v>
      </c>
      <c r="AA3" s="274">
        <v>322953.99</v>
      </c>
    </row>
    <row r="4" spans="1:27" x14ac:dyDescent="0.25">
      <c r="A4" s="288" t="s">
        <v>2017</v>
      </c>
      <c r="B4" s="272">
        <v>5324.14</v>
      </c>
      <c r="D4" s="272">
        <v>31455</v>
      </c>
      <c r="F4" s="288">
        <v>2</v>
      </c>
      <c r="G4" s="288">
        <v>18203</v>
      </c>
      <c r="M4" s="288">
        <v>-1444091.99</v>
      </c>
      <c r="N4" s="288">
        <v>1570000</v>
      </c>
      <c r="O4" s="273">
        <v>21.13</v>
      </c>
      <c r="S4" s="273">
        <v>522175.5</v>
      </c>
      <c r="T4" s="273">
        <v>3899793.26</v>
      </c>
      <c r="U4" s="274">
        <v>3937722.5</v>
      </c>
      <c r="W4" s="274">
        <v>198050</v>
      </c>
      <c r="X4" s="274">
        <v>357141.26</v>
      </c>
    </row>
    <row r="5" spans="1:27" x14ac:dyDescent="0.25">
      <c r="A5" s="288" t="s">
        <v>2018</v>
      </c>
      <c r="B5" s="272">
        <v>2009.31</v>
      </c>
      <c r="D5" s="272">
        <v>754</v>
      </c>
      <c r="F5" s="288">
        <v>3</v>
      </c>
      <c r="G5" s="288">
        <v>4</v>
      </c>
      <c r="M5" s="288">
        <v>-1200000</v>
      </c>
      <c r="N5" s="288">
        <v>1209311.82</v>
      </c>
      <c r="O5" s="273">
        <v>8.49</v>
      </c>
      <c r="S5" s="273">
        <v>1211192.5</v>
      </c>
      <c r="T5" s="273">
        <v>1179932.73</v>
      </c>
      <c r="U5" s="274">
        <v>1554269.5</v>
      </c>
      <c r="X5" s="274">
        <v>843405.73</v>
      </c>
    </row>
    <row r="6" spans="1:27" x14ac:dyDescent="0.25">
      <c r="A6" s="288" t="s">
        <v>2019</v>
      </c>
      <c r="B6" s="272">
        <v>3847.21</v>
      </c>
      <c r="D6" s="272">
        <v>2150</v>
      </c>
      <c r="F6" s="288">
        <v>66896.67</v>
      </c>
      <c r="G6" s="288">
        <v>8012</v>
      </c>
      <c r="M6" s="288">
        <v>-1187684.55</v>
      </c>
      <c r="N6" s="288">
        <v>1382089.34</v>
      </c>
      <c r="O6" s="273">
        <v>6.09</v>
      </c>
      <c r="S6" s="273">
        <v>1609410</v>
      </c>
      <c r="T6" s="273">
        <v>681983.83</v>
      </c>
      <c r="U6" s="274">
        <v>1884603</v>
      </c>
      <c r="W6" s="274">
        <v>44200</v>
      </c>
      <c r="X6" s="274">
        <v>401635.83</v>
      </c>
    </row>
    <row r="7" spans="1:27" x14ac:dyDescent="0.25">
      <c r="A7" s="288" t="s">
        <v>2020</v>
      </c>
      <c r="B7" s="272">
        <v>668.42</v>
      </c>
      <c r="D7" s="272">
        <v>0</v>
      </c>
      <c r="F7" s="288">
        <v>2</v>
      </c>
      <c r="G7" s="288">
        <v>45</v>
      </c>
      <c r="M7" s="288">
        <v>-1495304.59</v>
      </c>
      <c r="N7" s="288">
        <v>1532600</v>
      </c>
      <c r="O7" s="273">
        <v>39.01</v>
      </c>
      <c r="S7" s="273">
        <v>1173816</v>
      </c>
      <c r="T7" s="273">
        <v>2201973.0099999998</v>
      </c>
      <c r="U7" s="274">
        <v>2416966</v>
      </c>
      <c r="W7" s="274">
        <v>32802.49</v>
      </c>
      <c r="X7" s="274">
        <v>962639.52</v>
      </c>
    </row>
    <row r="8" spans="1:27" x14ac:dyDescent="0.25">
      <c r="A8" s="288" t="s">
        <v>2021</v>
      </c>
      <c r="B8" s="272">
        <v>40134.99</v>
      </c>
      <c r="D8" s="272">
        <v>2340</v>
      </c>
      <c r="F8" s="288">
        <v>1679502</v>
      </c>
      <c r="G8" s="288">
        <v>44014</v>
      </c>
      <c r="M8" s="288">
        <v>-492790.43</v>
      </c>
      <c r="N8" s="288">
        <v>2300000</v>
      </c>
      <c r="O8" s="273">
        <v>67.45</v>
      </c>
      <c r="R8" s="273">
        <v>48.97</v>
      </c>
      <c r="S8" s="273">
        <v>1127679.2</v>
      </c>
      <c r="T8" s="273">
        <v>884851.3</v>
      </c>
      <c r="U8" s="274">
        <v>1535149.2</v>
      </c>
      <c r="W8" s="274">
        <v>39798</v>
      </c>
      <c r="X8" s="274">
        <v>477958.3</v>
      </c>
    </row>
    <row r="9" spans="1:27" x14ac:dyDescent="0.25">
      <c r="A9" s="288" t="s">
        <v>2022</v>
      </c>
      <c r="B9" s="272">
        <v>24803.01</v>
      </c>
      <c r="D9" s="272">
        <v>7110.26</v>
      </c>
      <c r="F9" s="288">
        <v>4</v>
      </c>
      <c r="G9" s="288">
        <v>335</v>
      </c>
      <c r="M9" s="288">
        <v>-1044217.62</v>
      </c>
      <c r="N9" s="288">
        <v>1150000</v>
      </c>
      <c r="O9" s="273">
        <v>9.6300000000000008</v>
      </c>
      <c r="S9" s="273">
        <v>1343860</v>
      </c>
      <c r="T9" s="273">
        <v>938398.6</v>
      </c>
      <c r="U9" s="274">
        <v>1735321.48</v>
      </c>
      <c r="W9" s="274">
        <v>125140</v>
      </c>
      <c r="X9" s="274">
        <v>416536.86</v>
      </c>
    </row>
    <row r="10" spans="1:27" x14ac:dyDescent="0.25">
      <c r="A10" s="288" t="s">
        <v>2023</v>
      </c>
      <c r="B10" s="272">
        <v>14704.95</v>
      </c>
      <c r="D10" s="272">
        <v>34189</v>
      </c>
      <c r="F10" s="288">
        <v>1</v>
      </c>
      <c r="G10" s="288">
        <v>25</v>
      </c>
      <c r="M10" s="288">
        <v>-1169531.3700000001</v>
      </c>
      <c r="N10" s="288">
        <v>1250300</v>
      </c>
      <c r="O10" s="273">
        <v>60.32</v>
      </c>
      <c r="S10" s="273">
        <v>1402467</v>
      </c>
      <c r="T10" s="273">
        <v>422627.02</v>
      </c>
      <c r="U10" s="274">
        <v>1500847</v>
      </c>
      <c r="W10" s="274">
        <v>32000</v>
      </c>
      <c r="X10" s="274">
        <v>309111.57</v>
      </c>
    </row>
    <row r="11" spans="1:27" x14ac:dyDescent="0.25">
      <c r="A11" s="288" t="s">
        <v>2024</v>
      </c>
      <c r="B11" s="272">
        <v>3076.59</v>
      </c>
      <c r="F11" s="288">
        <v>4</v>
      </c>
      <c r="G11" s="288">
        <v>59</v>
      </c>
      <c r="M11" s="288">
        <v>-1497401.63</v>
      </c>
      <c r="N11" s="288">
        <v>1542339.31</v>
      </c>
      <c r="R11" s="273">
        <v>92.91</v>
      </c>
      <c r="S11" s="273">
        <v>874844</v>
      </c>
      <c r="T11" s="273">
        <v>3050885.79</v>
      </c>
      <c r="U11" s="274">
        <v>2928001</v>
      </c>
      <c r="W11" s="274">
        <v>57652</v>
      </c>
      <c r="X11" s="274">
        <v>870189.99</v>
      </c>
    </row>
    <row r="12" spans="1:27" x14ac:dyDescent="0.25">
      <c r="A12" s="288" t="s">
        <v>2025</v>
      </c>
      <c r="B12" s="272">
        <v>11059.69</v>
      </c>
      <c r="D12" s="272">
        <v>7170</v>
      </c>
      <c r="F12" s="288">
        <v>1441672.12</v>
      </c>
      <c r="G12" s="288">
        <v>19918.66</v>
      </c>
      <c r="K12" s="276">
        <v>-14150</v>
      </c>
      <c r="M12" s="288">
        <v>-342089.11</v>
      </c>
      <c r="N12" s="288">
        <v>1850000</v>
      </c>
      <c r="O12" s="273">
        <v>23.62</v>
      </c>
      <c r="R12" s="273">
        <v>22.86</v>
      </c>
      <c r="S12" s="273">
        <v>2986389</v>
      </c>
      <c r="T12" s="273">
        <v>664675.46</v>
      </c>
      <c r="U12" s="274">
        <v>3202509</v>
      </c>
      <c r="W12" s="274">
        <v>15000</v>
      </c>
      <c r="X12" s="274">
        <v>437822.36</v>
      </c>
    </row>
    <row r="13" spans="1:27" x14ac:dyDescent="0.25">
      <c r="A13" s="288" t="s">
        <v>2026</v>
      </c>
      <c r="B13" s="272">
        <v>130227.42</v>
      </c>
      <c r="D13" s="272">
        <v>15865</v>
      </c>
      <c r="F13" s="288">
        <v>7</v>
      </c>
      <c r="G13" s="288">
        <v>82</v>
      </c>
      <c r="M13" s="288">
        <v>-954156.92</v>
      </c>
      <c r="N13" s="288">
        <v>1236758.5</v>
      </c>
      <c r="O13" s="273">
        <v>311.83</v>
      </c>
      <c r="R13" s="273">
        <v>306.99</v>
      </c>
      <c r="S13" s="273">
        <v>2363218.4</v>
      </c>
      <c r="T13" s="273">
        <v>2112078.85</v>
      </c>
      <c r="U13" s="274">
        <v>2980768.4</v>
      </c>
      <c r="W13" s="274">
        <v>638906.37</v>
      </c>
      <c r="X13" s="274">
        <v>933881.46</v>
      </c>
    </row>
    <row r="14" spans="1:27" x14ac:dyDescent="0.25">
      <c r="A14" s="288" t="s">
        <v>2027</v>
      </c>
      <c r="B14" s="272">
        <v>5325.89</v>
      </c>
      <c r="D14" s="272">
        <v>1490</v>
      </c>
      <c r="F14" s="288">
        <v>4</v>
      </c>
      <c r="G14" s="288">
        <v>7</v>
      </c>
      <c r="M14" s="288">
        <v>-1163985.8799999999</v>
      </c>
      <c r="N14" s="288">
        <v>1223648</v>
      </c>
      <c r="O14" s="273">
        <v>34.770000000000003</v>
      </c>
      <c r="S14" s="273">
        <v>1096475.3999999999</v>
      </c>
      <c r="T14" s="273">
        <v>1693337.32</v>
      </c>
      <c r="U14" s="274">
        <v>1848075.4</v>
      </c>
      <c r="W14" s="274">
        <v>554735</v>
      </c>
      <c r="X14" s="274">
        <v>428912.32</v>
      </c>
    </row>
    <row r="15" spans="1:27" x14ac:dyDescent="0.25">
      <c r="A15" s="288" t="s">
        <v>2028</v>
      </c>
      <c r="B15" s="272">
        <v>111.25</v>
      </c>
      <c r="F15" s="288">
        <v>5</v>
      </c>
      <c r="G15" s="288">
        <v>6</v>
      </c>
      <c r="M15" s="288">
        <v>-1569640.92</v>
      </c>
      <c r="N15" s="288">
        <v>1790913.12</v>
      </c>
      <c r="O15" s="273">
        <v>8.0500000000000007</v>
      </c>
      <c r="S15" s="273">
        <v>24035109.5</v>
      </c>
      <c r="T15" s="273">
        <v>3723795.21</v>
      </c>
      <c r="U15" s="274">
        <v>26975399.5</v>
      </c>
      <c r="V15" s="274">
        <v>15000</v>
      </c>
      <c r="W15" s="274">
        <v>83800</v>
      </c>
      <c r="X15" s="274">
        <v>905863.21</v>
      </c>
    </row>
    <row r="16" spans="1:27" x14ac:dyDescent="0.25">
      <c r="A16" s="288" t="s">
        <v>2029</v>
      </c>
      <c r="B16" s="272">
        <v>4576.6400000000003</v>
      </c>
      <c r="D16" s="272">
        <v>2944</v>
      </c>
      <c r="F16" s="288">
        <v>6</v>
      </c>
      <c r="G16" s="288">
        <v>20</v>
      </c>
      <c r="M16" s="288">
        <v>-1274163.29</v>
      </c>
      <c r="N16" s="288">
        <v>1325520</v>
      </c>
      <c r="O16" s="273">
        <v>35.93</v>
      </c>
      <c r="S16" s="273">
        <v>1767308.2</v>
      </c>
      <c r="T16" s="273">
        <v>768249.02</v>
      </c>
      <c r="U16" s="274">
        <v>2170017.2000000002</v>
      </c>
      <c r="X16" s="274">
        <v>409386.02</v>
      </c>
    </row>
    <row r="17" spans="1:27" x14ac:dyDescent="0.25">
      <c r="A17" s="288" t="s">
        <v>2030</v>
      </c>
      <c r="B17" s="272">
        <v>705.35</v>
      </c>
      <c r="D17" s="272">
        <v>10195</v>
      </c>
      <c r="F17" s="288">
        <v>4</v>
      </c>
      <c r="G17" s="288">
        <v>26</v>
      </c>
      <c r="M17" s="288">
        <v>-1325211.8</v>
      </c>
      <c r="N17" s="288">
        <v>1385124.66</v>
      </c>
      <c r="O17" s="273">
        <v>4.84</v>
      </c>
      <c r="R17" s="273">
        <v>50.65</v>
      </c>
      <c r="S17" s="273">
        <v>3168513</v>
      </c>
      <c r="T17" s="273">
        <v>461449.97</v>
      </c>
      <c r="U17" s="274">
        <v>3310571</v>
      </c>
      <c r="W17" s="274">
        <v>25583</v>
      </c>
      <c r="X17" s="274">
        <v>338026.97</v>
      </c>
    </row>
    <row r="18" spans="1:27" x14ac:dyDescent="0.25">
      <c r="A18" s="288" t="s">
        <v>2031</v>
      </c>
      <c r="B18" s="272">
        <v>2390.9499999999998</v>
      </c>
      <c r="D18" s="272">
        <v>27229</v>
      </c>
      <c r="F18" s="288">
        <v>3</v>
      </c>
      <c r="G18" s="288">
        <v>149518</v>
      </c>
      <c r="M18" s="288">
        <v>-973981</v>
      </c>
      <c r="N18" s="288">
        <v>1199644.94</v>
      </c>
      <c r="R18" s="273">
        <v>7.01</v>
      </c>
      <c r="S18" s="273">
        <v>2815397</v>
      </c>
      <c r="T18" s="273">
        <v>681485.07</v>
      </c>
      <c r="U18" s="274">
        <v>3163311</v>
      </c>
      <c r="W18" s="274">
        <v>57150</v>
      </c>
      <c r="X18" s="274">
        <v>316074.61</v>
      </c>
    </row>
    <row r="19" spans="1:27" x14ac:dyDescent="0.25">
      <c r="A19" s="288" t="s">
        <v>2032</v>
      </c>
      <c r="B19" s="272">
        <v>1053.45</v>
      </c>
      <c r="D19" s="272">
        <v>0</v>
      </c>
      <c r="F19" s="288">
        <v>6</v>
      </c>
      <c r="G19" s="288">
        <v>15</v>
      </c>
      <c r="M19" s="288">
        <v>-1613082.89</v>
      </c>
      <c r="N19" s="288">
        <v>1642759</v>
      </c>
      <c r="O19" s="273">
        <v>18.34</v>
      </c>
      <c r="S19" s="273">
        <v>1403473.6</v>
      </c>
      <c r="T19" s="273">
        <v>740931.48</v>
      </c>
      <c r="U19" s="274">
        <v>1881141.6</v>
      </c>
      <c r="W19" s="274">
        <v>25000</v>
      </c>
      <c r="X19" s="274">
        <v>266883.48</v>
      </c>
    </row>
    <row r="20" spans="1:27" x14ac:dyDescent="0.25">
      <c r="A20" s="288" t="s">
        <v>2033</v>
      </c>
      <c r="B20" s="272">
        <v>713558.1</v>
      </c>
      <c r="F20" s="288">
        <v>2</v>
      </c>
      <c r="G20" s="288">
        <v>29</v>
      </c>
      <c r="M20" s="288">
        <v>-1229350.32</v>
      </c>
      <c r="N20" s="288">
        <v>1230000</v>
      </c>
      <c r="R20" s="273">
        <v>98.73</v>
      </c>
      <c r="S20" s="273">
        <v>2664942</v>
      </c>
      <c r="T20" s="273">
        <v>1639353.41</v>
      </c>
      <c r="U20" s="274">
        <v>3211973</v>
      </c>
      <c r="W20" s="274">
        <v>18600</v>
      </c>
      <c r="X20" s="274">
        <v>356943.72</v>
      </c>
    </row>
    <row r="21" spans="1:27" x14ac:dyDescent="0.25">
      <c r="A21" s="288" t="s">
        <v>2034</v>
      </c>
      <c r="B21" s="272">
        <v>18028.41</v>
      </c>
      <c r="D21" s="272">
        <v>51961</v>
      </c>
      <c r="F21" s="288">
        <v>3</v>
      </c>
      <c r="G21" s="288">
        <v>58</v>
      </c>
      <c r="M21" s="288">
        <v>-942875.79</v>
      </c>
      <c r="N21" s="288">
        <v>1067330</v>
      </c>
      <c r="O21" s="273">
        <v>74.94</v>
      </c>
      <c r="R21" s="273">
        <v>37.26</v>
      </c>
      <c r="S21" s="273">
        <v>2144829</v>
      </c>
      <c r="T21" s="273">
        <v>385514.92</v>
      </c>
      <c r="U21" s="274">
        <v>2368964</v>
      </c>
      <c r="W21" s="274">
        <v>42042</v>
      </c>
      <c r="X21" s="274">
        <v>162729.92000000001</v>
      </c>
    </row>
    <row r="22" spans="1:27" x14ac:dyDescent="0.25">
      <c r="A22" s="288" t="s">
        <v>2035</v>
      </c>
      <c r="B22" s="272">
        <v>578017.56999999995</v>
      </c>
      <c r="C22" s="272">
        <v>0</v>
      </c>
      <c r="D22" s="272">
        <v>218979.48</v>
      </c>
      <c r="F22" s="288">
        <v>240953.55</v>
      </c>
      <c r="G22" s="288">
        <v>363064.21</v>
      </c>
      <c r="M22" s="288">
        <v>1635365.67</v>
      </c>
      <c r="P22" s="273">
        <v>2205985.86</v>
      </c>
      <c r="Q22" s="273">
        <v>252075</v>
      </c>
      <c r="R22" s="273">
        <v>1931.05</v>
      </c>
      <c r="S22" s="273">
        <v>1879220</v>
      </c>
      <c r="U22" s="274">
        <v>2175620</v>
      </c>
      <c r="V22" s="274">
        <v>27930</v>
      </c>
      <c r="X22" s="274">
        <v>2170176.9300000002</v>
      </c>
      <c r="Y22" s="274">
        <v>163058.84</v>
      </c>
      <c r="AA22" s="274">
        <v>2628</v>
      </c>
    </row>
    <row r="23" spans="1:27" x14ac:dyDescent="0.25">
      <c r="A23" s="288" t="s">
        <v>2036</v>
      </c>
      <c r="B23" s="272">
        <v>73938.600000000006</v>
      </c>
      <c r="D23" s="272">
        <v>67376.78</v>
      </c>
      <c r="F23" s="288">
        <v>187863.67999999999</v>
      </c>
      <c r="G23" s="288">
        <v>192515.68</v>
      </c>
      <c r="M23" s="288">
        <v>-1757914.96</v>
      </c>
      <c r="N23" s="288">
        <v>2340148.79</v>
      </c>
      <c r="P23" s="273">
        <v>1361086.59</v>
      </c>
      <c r="Q23" s="273">
        <v>75000</v>
      </c>
      <c r="R23" s="273">
        <v>2043.49</v>
      </c>
      <c r="S23" s="273">
        <v>1420290</v>
      </c>
      <c r="U23" s="274">
        <v>1841256</v>
      </c>
      <c r="V23" s="274">
        <v>5140</v>
      </c>
      <c r="X23" s="274">
        <v>870316.76</v>
      </c>
      <c r="Y23" s="274">
        <v>122381.41</v>
      </c>
    </row>
    <row r="24" spans="1:27" x14ac:dyDescent="0.25">
      <c r="A24" s="288" t="s">
        <v>2037</v>
      </c>
      <c r="B24" s="272">
        <v>387178.1</v>
      </c>
      <c r="C24" s="272">
        <v>0</v>
      </c>
      <c r="D24" s="272">
        <v>237163.44</v>
      </c>
      <c r="F24" s="288">
        <v>209043.81</v>
      </c>
      <c r="G24" s="288">
        <v>157058.92000000001</v>
      </c>
      <c r="M24" s="288">
        <v>-1751927.6</v>
      </c>
      <c r="N24" s="288">
        <v>2461151.44</v>
      </c>
      <c r="P24" s="273">
        <v>2140985.52</v>
      </c>
      <c r="Q24" s="273">
        <v>410490</v>
      </c>
      <c r="R24" s="273">
        <v>1832.45</v>
      </c>
      <c r="S24" s="273">
        <v>2267360</v>
      </c>
      <c r="U24" s="274">
        <v>2773772</v>
      </c>
      <c r="V24" s="274">
        <v>10050</v>
      </c>
      <c r="X24" s="274">
        <v>1609099.57</v>
      </c>
      <c r="Y24" s="274">
        <v>88636.97</v>
      </c>
      <c r="AA24" s="274">
        <v>1136</v>
      </c>
    </row>
    <row r="25" spans="1:27" x14ac:dyDescent="0.25">
      <c r="A25" s="288" t="s">
        <v>2038</v>
      </c>
      <c r="B25" s="272">
        <v>244201.13</v>
      </c>
      <c r="C25" s="272">
        <v>0</v>
      </c>
      <c r="D25" s="272">
        <v>69479.820000000007</v>
      </c>
      <c r="F25" s="288">
        <v>312320.3</v>
      </c>
      <c r="G25" s="288">
        <v>140378.73000000001</v>
      </c>
      <c r="I25" s="276">
        <v>7762.5</v>
      </c>
      <c r="K25" s="276">
        <v>300</v>
      </c>
      <c r="M25" s="288">
        <v>-808780.81</v>
      </c>
      <c r="N25" s="288">
        <v>1609968.11</v>
      </c>
      <c r="P25" s="273">
        <v>1323009.95</v>
      </c>
      <c r="Q25" s="273">
        <v>46530</v>
      </c>
      <c r="R25" s="273">
        <v>1602.39</v>
      </c>
      <c r="S25" s="273">
        <v>1802640</v>
      </c>
      <c r="U25" s="274">
        <v>2083690</v>
      </c>
      <c r="V25" s="274">
        <v>24910</v>
      </c>
      <c r="X25" s="274">
        <v>908874.12</v>
      </c>
      <c r="Y25" s="274">
        <v>153435.06</v>
      </c>
      <c r="AA25" s="274">
        <v>323.14</v>
      </c>
    </row>
    <row r="26" spans="1:27" x14ac:dyDescent="0.25">
      <c r="A26" s="288" t="s">
        <v>2039</v>
      </c>
      <c r="B26" s="272">
        <v>141854.68</v>
      </c>
      <c r="C26" s="272">
        <v>0</v>
      </c>
      <c r="D26" s="272">
        <v>103768.89</v>
      </c>
      <c r="F26" s="288">
        <v>235455.32</v>
      </c>
      <c r="G26" s="288">
        <v>103684.24</v>
      </c>
      <c r="M26" s="288">
        <v>-1234395.1000000001</v>
      </c>
      <c r="N26" s="288">
        <v>1693812.25</v>
      </c>
      <c r="P26" s="273">
        <v>860585.74</v>
      </c>
      <c r="Q26" s="273">
        <v>67430</v>
      </c>
      <c r="R26" s="273">
        <v>1056.6099999999999</v>
      </c>
      <c r="S26" s="273">
        <v>1041070</v>
      </c>
      <c r="U26" s="274">
        <v>1240900</v>
      </c>
      <c r="V26" s="274">
        <v>15420</v>
      </c>
      <c r="X26" s="274">
        <v>508997.18</v>
      </c>
      <c r="Y26" s="274">
        <v>63484.98</v>
      </c>
    </row>
    <row r="27" spans="1:27" x14ac:dyDescent="0.25">
      <c r="A27" s="288" t="s">
        <v>2040</v>
      </c>
      <c r="B27" s="272">
        <v>620005.74</v>
      </c>
      <c r="C27" s="272">
        <v>0</v>
      </c>
      <c r="D27" s="272">
        <v>104771.11</v>
      </c>
      <c r="F27" s="288">
        <v>267120.88</v>
      </c>
      <c r="G27" s="288">
        <v>248278</v>
      </c>
      <c r="K27" s="276">
        <v>535</v>
      </c>
      <c r="M27" s="288">
        <v>25431.66</v>
      </c>
      <c r="N27" s="288">
        <v>1247745.83</v>
      </c>
      <c r="P27" s="273">
        <v>1409633.55</v>
      </c>
      <c r="Q27" s="273">
        <v>712000</v>
      </c>
      <c r="R27" s="273">
        <v>2340.0300000000002</v>
      </c>
      <c r="S27" s="273">
        <v>1572660</v>
      </c>
      <c r="U27" s="274">
        <v>1991609</v>
      </c>
      <c r="V27" s="274">
        <v>4110</v>
      </c>
      <c r="X27" s="274">
        <v>1428030.17</v>
      </c>
      <c r="Y27" s="274">
        <v>133809.67000000001</v>
      </c>
    </row>
    <row r="28" spans="1:27" x14ac:dyDescent="0.25">
      <c r="A28" s="288" t="s">
        <v>2041</v>
      </c>
      <c r="B28" s="272">
        <v>718856.6</v>
      </c>
      <c r="C28" s="272">
        <v>0</v>
      </c>
      <c r="D28" s="272">
        <v>111193.48</v>
      </c>
      <c r="F28" s="288">
        <v>360620.53</v>
      </c>
      <c r="G28" s="288">
        <v>140125.64000000001</v>
      </c>
      <c r="K28" s="276">
        <v>200</v>
      </c>
      <c r="M28" s="288">
        <v>-381270.72</v>
      </c>
      <c r="N28" s="288">
        <v>1804121.26</v>
      </c>
      <c r="P28" s="273">
        <v>1406666.62</v>
      </c>
      <c r="Q28" s="273">
        <v>340</v>
      </c>
      <c r="R28" s="273">
        <v>5691.01</v>
      </c>
      <c r="S28" s="273">
        <v>1233040</v>
      </c>
      <c r="U28" s="274">
        <v>1455628</v>
      </c>
      <c r="V28" s="274">
        <v>28950</v>
      </c>
      <c r="X28" s="274">
        <v>1033060.47</v>
      </c>
      <c r="Y28" s="274">
        <v>130197.45</v>
      </c>
      <c r="AA28" s="274">
        <v>5400</v>
      </c>
    </row>
    <row r="29" spans="1:27" x14ac:dyDescent="0.25">
      <c r="A29" s="288" t="s">
        <v>2042</v>
      </c>
      <c r="B29" s="272">
        <v>456207.76</v>
      </c>
      <c r="C29" s="272">
        <v>127560</v>
      </c>
      <c r="D29" s="272">
        <v>127453.46</v>
      </c>
      <c r="F29" s="288">
        <v>397894.54</v>
      </c>
      <c r="G29" s="288">
        <v>254881</v>
      </c>
      <c r="I29" s="276">
        <v>19792.5</v>
      </c>
      <c r="K29" s="276">
        <v>1358.71</v>
      </c>
      <c r="M29" s="288">
        <v>-931.18</v>
      </c>
      <c r="N29" s="288">
        <v>1414760.08</v>
      </c>
      <c r="P29" s="273">
        <v>1528628.44</v>
      </c>
      <c r="Q29" s="273">
        <v>481551</v>
      </c>
      <c r="R29" s="273">
        <v>2841.31</v>
      </c>
      <c r="S29" s="273">
        <v>1836110</v>
      </c>
      <c r="U29" s="274">
        <v>2269136</v>
      </c>
      <c r="V29" s="274">
        <v>31560</v>
      </c>
      <c r="X29" s="274">
        <v>1289468.94</v>
      </c>
      <c r="Y29" s="274">
        <v>206988.16</v>
      </c>
    </row>
    <row r="30" spans="1:27" x14ac:dyDescent="0.25">
      <c r="A30" s="288" t="s">
        <v>2043</v>
      </c>
      <c r="B30" s="272">
        <v>850962.77</v>
      </c>
      <c r="C30" s="272">
        <v>86100</v>
      </c>
      <c r="D30" s="272">
        <v>309257.67</v>
      </c>
      <c r="F30" s="288">
        <v>188094.02</v>
      </c>
      <c r="G30" s="288">
        <v>193682.47</v>
      </c>
      <c r="K30" s="276">
        <v>0</v>
      </c>
      <c r="M30" s="288">
        <v>-770525.94</v>
      </c>
      <c r="N30" s="288">
        <v>1595887.05</v>
      </c>
      <c r="P30" s="273">
        <v>2440179.61</v>
      </c>
      <c r="Q30" s="273">
        <v>682445</v>
      </c>
      <c r="R30" s="273">
        <v>2674.85</v>
      </c>
      <c r="S30" s="273">
        <v>2444140</v>
      </c>
      <c r="U30" s="274">
        <v>2843140</v>
      </c>
      <c r="V30" s="274">
        <v>26136</v>
      </c>
      <c r="X30" s="274">
        <v>1708212.36</v>
      </c>
      <c r="Y30" s="274">
        <v>87870.28</v>
      </c>
    </row>
    <row r="31" spans="1:27" x14ac:dyDescent="0.25">
      <c r="A31" s="288" t="s">
        <v>2044</v>
      </c>
      <c r="B31" s="272">
        <v>465633.27</v>
      </c>
      <c r="C31" s="272">
        <v>62300</v>
      </c>
      <c r="D31" s="272">
        <v>282864.39</v>
      </c>
      <c r="F31" s="288">
        <v>112893.53</v>
      </c>
      <c r="G31" s="288">
        <v>202264.82</v>
      </c>
      <c r="K31" s="276">
        <v>876.81</v>
      </c>
      <c r="M31" s="288">
        <v>-832865.71</v>
      </c>
      <c r="N31" s="288">
        <v>1789492.25</v>
      </c>
      <c r="P31" s="273">
        <v>1278955.3400000001</v>
      </c>
      <c r="Q31" s="273">
        <v>206800</v>
      </c>
      <c r="R31" s="273">
        <v>2722.44</v>
      </c>
      <c r="S31" s="273">
        <v>1059210</v>
      </c>
      <c r="U31" s="274">
        <v>1311876</v>
      </c>
      <c r="V31" s="274">
        <v>22520</v>
      </c>
      <c r="X31" s="274">
        <v>849023.57</v>
      </c>
      <c r="Y31" s="274">
        <v>90905.55</v>
      </c>
      <c r="AA31" s="274">
        <v>1514</v>
      </c>
    </row>
    <row r="32" spans="1:27" x14ac:dyDescent="0.25">
      <c r="A32" s="288" t="s">
        <v>2045</v>
      </c>
      <c r="B32" s="272">
        <v>314382.78000000003</v>
      </c>
      <c r="D32" s="272">
        <v>138142.5</v>
      </c>
      <c r="F32" s="288">
        <v>257510.22</v>
      </c>
      <c r="G32" s="288">
        <v>469935.13</v>
      </c>
      <c r="M32" s="288">
        <v>-1704353.54</v>
      </c>
      <c r="N32" s="288">
        <v>3102228.3</v>
      </c>
      <c r="P32" s="273">
        <v>1281301.1599999999</v>
      </c>
      <c r="Q32" s="273">
        <v>65178</v>
      </c>
      <c r="R32" s="273">
        <v>1971.73</v>
      </c>
      <c r="S32" s="273">
        <v>2095280</v>
      </c>
      <c r="U32" s="274">
        <v>2424625</v>
      </c>
      <c r="V32" s="274">
        <v>35382</v>
      </c>
      <c r="X32" s="274">
        <v>810050.69</v>
      </c>
      <c r="Y32" s="274">
        <v>289603.33</v>
      </c>
      <c r="AA32" s="274">
        <v>12100</v>
      </c>
    </row>
    <row r="33" spans="1:27" x14ac:dyDescent="0.25">
      <c r="A33" s="288" t="s">
        <v>2046</v>
      </c>
      <c r="B33" s="272">
        <v>425473.23</v>
      </c>
      <c r="C33" s="272">
        <v>0</v>
      </c>
      <c r="D33" s="272">
        <v>139440.73000000001</v>
      </c>
      <c r="F33" s="288">
        <v>324641.89</v>
      </c>
      <c r="G33" s="288">
        <v>197189.19</v>
      </c>
      <c r="M33" s="288">
        <v>-493277.31</v>
      </c>
      <c r="N33" s="288">
        <v>1484748</v>
      </c>
      <c r="P33" s="273">
        <v>1402425.94</v>
      </c>
      <c r="Q33" s="273">
        <v>93000</v>
      </c>
      <c r="R33" s="273">
        <v>2127.63</v>
      </c>
      <c r="S33" s="273">
        <v>1094150</v>
      </c>
      <c r="U33" s="274">
        <v>1458603</v>
      </c>
      <c r="V33" s="274">
        <v>14990</v>
      </c>
      <c r="X33" s="274">
        <v>717456.53</v>
      </c>
      <c r="Y33" s="274">
        <v>170954.61</v>
      </c>
    </row>
    <row r="34" spans="1:27" x14ac:dyDescent="0.25">
      <c r="A34" s="288" t="s">
        <v>2047</v>
      </c>
      <c r="B34" s="272">
        <v>660814.43999999994</v>
      </c>
      <c r="C34" s="272">
        <v>0</v>
      </c>
      <c r="D34" s="272">
        <v>104036.5</v>
      </c>
      <c r="F34" s="288">
        <v>93746.68</v>
      </c>
      <c r="G34" s="288">
        <v>255609.27</v>
      </c>
      <c r="M34" s="288">
        <v>-1036745.7</v>
      </c>
      <c r="N34" s="288">
        <v>1924840.79</v>
      </c>
      <c r="P34" s="273">
        <v>1490805.59</v>
      </c>
      <c r="Q34" s="273">
        <v>311609.5</v>
      </c>
      <c r="R34" s="273">
        <v>2345.9699999999998</v>
      </c>
      <c r="S34" s="273">
        <v>1043020</v>
      </c>
      <c r="U34" s="274">
        <v>1423891</v>
      </c>
      <c r="V34" s="274">
        <v>10280</v>
      </c>
      <c r="X34" s="274">
        <v>956908.62</v>
      </c>
      <c r="Y34" s="274">
        <v>149180.64000000001</v>
      </c>
    </row>
    <row r="35" spans="1:27" x14ac:dyDescent="0.25">
      <c r="A35" s="288" t="s">
        <v>2048</v>
      </c>
      <c r="B35" s="272">
        <v>1109540.3600000001</v>
      </c>
      <c r="C35" s="272">
        <v>0</v>
      </c>
      <c r="D35" s="272">
        <v>133175.71</v>
      </c>
      <c r="F35" s="288">
        <v>223901.72</v>
      </c>
      <c r="G35" s="288">
        <v>147178.39000000001</v>
      </c>
      <c r="K35" s="276">
        <v>0</v>
      </c>
      <c r="M35" s="288">
        <v>354174.16</v>
      </c>
      <c r="N35" s="288">
        <v>1101601.1100000001</v>
      </c>
      <c r="P35" s="273">
        <v>1424422.49</v>
      </c>
      <c r="Q35" s="273">
        <v>407125</v>
      </c>
      <c r="R35" s="273">
        <v>7501.28</v>
      </c>
      <c r="S35" s="273">
        <v>1958100</v>
      </c>
      <c r="T35" s="273">
        <v>48</v>
      </c>
      <c r="U35" s="274">
        <v>2390874</v>
      </c>
      <c r="V35" s="274">
        <v>30060</v>
      </c>
      <c r="X35" s="274">
        <v>1029676.84</v>
      </c>
      <c r="Y35" s="274">
        <v>80356.52</v>
      </c>
    </row>
    <row r="36" spans="1:27" x14ac:dyDescent="0.25">
      <c r="A36" s="288" t="s">
        <v>2049</v>
      </c>
      <c r="B36" s="272">
        <v>286685.71999999997</v>
      </c>
      <c r="C36" s="272">
        <v>0</v>
      </c>
      <c r="D36" s="272">
        <v>141697.32</v>
      </c>
      <c r="F36" s="288">
        <v>1435009.8</v>
      </c>
      <c r="G36" s="288">
        <v>82507.23</v>
      </c>
      <c r="K36" s="276">
        <v>0</v>
      </c>
      <c r="M36" s="288">
        <v>1378181.32</v>
      </c>
      <c r="N36" s="288">
        <v>528949.56000000006</v>
      </c>
      <c r="P36" s="273">
        <v>1136447.97</v>
      </c>
      <c r="Q36" s="273">
        <v>253295</v>
      </c>
      <c r="R36" s="273">
        <v>1520.06</v>
      </c>
      <c r="S36" s="273">
        <v>1371280</v>
      </c>
      <c r="T36" s="273">
        <v>80</v>
      </c>
      <c r="U36" s="274">
        <v>1697972</v>
      </c>
      <c r="V36" s="274">
        <v>19440</v>
      </c>
      <c r="X36" s="274">
        <v>789234.53</v>
      </c>
      <c r="Y36" s="274">
        <v>165085.31</v>
      </c>
      <c r="AA36" s="274">
        <v>500</v>
      </c>
    </row>
    <row r="37" spans="1:27" x14ac:dyDescent="0.25">
      <c r="A37" s="288" t="s">
        <v>2050</v>
      </c>
      <c r="B37" s="272">
        <v>223752.89</v>
      </c>
      <c r="C37" s="272">
        <v>33690</v>
      </c>
      <c r="D37" s="272">
        <v>34753.120000000003</v>
      </c>
      <c r="F37" s="288">
        <v>438902.35</v>
      </c>
      <c r="G37" s="288">
        <v>57026.84</v>
      </c>
      <c r="I37" s="276">
        <v>13462.5</v>
      </c>
      <c r="M37" s="288">
        <v>-783262.06</v>
      </c>
      <c r="N37" s="288">
        <v>1603684.39</v>
      </c>
      <c r="P37" s="273">
        <v>1071378.28</v>
      </c>
      <c r="Q37" s="273">
        <v>227020</v>
      </c>
      <c r="R37" s="273">
        <v>1318.54</v>
      </c>
      <c r="S37" s="273">
        <v>1947210</v>
      </c>
      <c r="U37" s="274">
        <v>2213405</v>
      </c>
      <c r="V37" s="274">
        <v>10280</v>
      </c>
      <c r="X37" s="274">
        <v>891721.72</v>
      </c>
      <c r="Y37" s="274">
        <v>147483.97</v>
      </c>
      <c r="AA37" s="274">
        <v>500</v>
      </c>
    </row>
    <row r="38" spans="1:27" x14ac:dyDescent="0.25">
      <c r="A38" s="288" t="s">
        <v>2051</v>
      </c>
      <c r="B38" s="272">
        <v>212557.85</v>
      </c>
      <c r="C38" s="272">
        <v>0</v>
      </c>
      <c r="D38" s="272">
        <v>73229.429999999993</v>
      </c>
      <c r="F38" s="288">
        <v>144568</v>
      </c>
      <c r="G38" s="288">
        <v>88861.65</v>
      </c>
      <c r="I38" s="276">
        <v>31822.5</v>
      </c>
      <c r="M38" s="288">
        <v>-868026.46</v>
      </c>
      <c r="N38" s="288">
        <v>1498620.76</v>
      </c>
      <c r="P38" s="273">
        <v>741582.38</v>
      </c>
      <c r="Q38" s="273">
        <v>47200</v>
      </c>
      <c r="R38" s="273">
        <v>1120.22</v>
      </c>
      <c r="S38" s="273">
        <v>848510</v>
      </c>
      <c r="U38" s="274">
        <v>1015677</v>
      </c>
      <c r="V38" s="274">
        <v>24858</v>
      </c>
      <c r="X38" s="274">
        <v>579768.44999999995</v>
      </c>
      <c r="Y38" s="274">
        <v>100478.02</v>
      </c>
    </row>
    <row r="39" spans="1:27" x14ac:dyDescent="0.25">
      <c r="A39" s="288" t="s">
        <v>2052</v>
      </c>
      <c r="B39" s="272">
        <v>68548.350000000006</v>
      </c>
      <c r="C39" s="272">
        <v>0</v>
      </c>
      <c r="D39" s="272">
        <v>40123.33</v>
      </c>
      <c r="F39" s="288">
        <v>1350859.69</v>
      </c>
      <c r="G39" s="288">
        <v>223469.68</v>
      </c>
      <c r="M39" s="288">
        <v>65970.539999999994</v>
      </c>
      <c r="N39" s="288">
        <v>2339595.1</v>
      </c>
      <c r="P39" s="273">
        <v>1474052.28</v>
      </c>
      <c r="Q39" s="273">
        <v>90500</v>
      </c>
      <c r="R39" s="273">
        <v>2258.77</v>
      </c>
      <c r="S39" s="273">
        <v>1682200</v>
      </c>
      <c r="U39" s="274">
        <v>2197409.2599999998</v>
      </c>
      <c r="V39" s="274">
        <v>25764</v>
      </c>
      <c r="X39" s="274">
        <v>1369906.84</v>
      </c>
      <c r="Y39" s="274">
        <v>260649.54</v>
      </c>
    </row>
    <row r="40" spans="1:27" x14ac:dyDescent="0.25">
      <c r="A40" s="288" t="s">
        <v>2053</v>
      </c>
      <c r="B40" s="272">
        <v>493853.55</v>
      </c>
      <c r="D40" s="272">
        <v>82988.17</v>
      </c>
      <c r="F40" s="288">
        <v>225691.46</v>
      </c>
      <c r="G40" s="288">
        <v>111047.83</v>
      </c>
      <c r="I40" s="276">
        <v>4050</v>
      </c>
      <c r="K40" s="276">
        <v>0</v>
      </c>
      <c r="M40" s="288">
        <v>-805282.31</v>
      </c>
      <c r="N40" s="288">
        <v>1457071.21</v>
      </c>
      <c r="P40" s="273">
        <v>1653027.3</v>
      </c>
      <c r="Q40" s="273">
        <v>324130</v>
      </c>
      <c r="R40" s="273">
        <v>1917.42</v>
      </c>
      <c r="S40" s="273">
        <v>488380</v>
      </c>
      <c r="U40" s="274">
        <v>873249</v>
      </c>
      <c r="V40" s="274">
        <v>25642</v>
      </c>
      <c r="X40" s="274">
        <v>1132779.6200000001</v>
      </c>
      <c r="Y40" s="274">
        <v>87317.99</v>
      </c>
    </row>
    <row r="41" spans="1:27" x14ac:dyDescent="0.25">
      <c r="A41" s="288" t="s">
        <v>2054</v>
      </c>
      <c r="B41" s="272">
        <v>462729.46</v>
      </c>
      <c r="C41" s="272">
        <v>0</v>
      </c>
      <c r="D41" s="272">
        <v>77778.17</v>
      </c>
      <c r="F41" s="288">
        <v>366468.05</v>
      </c>
      <c r="G41" s="288">
        <v>449992.82</v>
      </c>
      <c r="I41" s="276">
        <v>12562.5</v>
      </c>
      <c r="K41" s="276">
        <v>0</v>
      </c>
      <c r="M41" s="288">
        <v>-359713.42</v>
      </c>
      <c r="N41" s="288">
        <v>1798384.44</v>
      </c>
      <c r="P41" s="273">
        <v>982813.8</v>
      </c>
      <c r="Q41" s="273">
        <v>355200</v>
      </c>
      <c r="R41" s="273">
        <v>2662.15</v>
      </c>
      <c r="S41" s="273">
        <v>957640</v>
      </c>
      <c r="U41" s="274">
        <v>1167722</v>
      </c>
      <c r="V41" s="274">
        <v>5140</v>
      </c>
      <c r="X41" s="274">
        <v>910041.51</v>
      </c>
      <c r="Y41" s="274">
        <v>238636.15</v>
      </c>
      <c r="AA41" s="274">
        <v>80</v>
      </c>
    </row>
    <row r="42" spans="1:27" x14ac:dyDescent="0.25">
      <c r="A42" s="288" t="s">
        <v>2055</v>
      </c>
      <c r="B42" s="272">
        <v>270600.06</v>
      </c>
      <c r="D42" s="272">
        <v>119910.38</v>
      </c>
      <c r="F42" s="288">
        <v>332033.46999999997</v>
      </c>
      <c r="G42" s="288">
        <v>228818.93</v>
      </c>
      <c r="K42" s="276">
        <v>369.14</v>
      </c>
      <c r="M42" s="288">
        <v>-48139.66</v>
      </c>
      <c r="N42" s="288">
        <v>1262156.06</v>
      </c>
      <c r="P42" s="273">
        <v>1320667.05</v>
      </c>
      <c r="Q42" s="273">
        <v>211400</v>
      </c>
      <c r="R42" s="273">
        <v>2086.7800000000002</v>
      </c>
      <c r="S42" s="273">
        <v>1495110</v>
      </c>
      <c r="U42" s="274">
        <v>1910791</v>
      </c>
      <c r="V42" s="274">
        <v>1830</v>
      </c>
      <c r="X42" s="274">
        <v>1090670.04</v>
      </c>
      <c r="Y42" s="274">
        <v>177324.49</v>
      </c>
    </row>
    <row r="43" spans="1:27" x14ac:dyDescent="0.25">
      <c r="A43" s="288" t="s">
        <v>2056</v>
      </c>
      <c r="B43" s="272">
        <v>116834.11</v>
      </c>
      <c r="C43" s="272">
        <v>0</v>
      </c>
      <c r="D43" s="272">
        <v>242391.78</v>
      </c>
      <c r="F43" s="288">
        <v>542729.31000000006</v>
      </c>
      <c r="G43" s="288">
        <v>99440.38</v>
      </c>
      <c r="M43" s="288">
        <v>-795906.52</v>
      </c>
      <c r="N43" s="288">
        <v>1683339.65</v>
      </c>
      <c r="P43" s="273">
        <v>1122454.67</v>
      </c>
      <c r="Q43" s="273">
        <v>60000</v>
      </c>
      <c r="R43" s="273">
        <v>1008.27</v>
      </c>
      <c r="S43" s="273">
        <v>523660</v>
      </c>
      <c r="U43" s="274">
        <v>812479</v>
      </c>
      <c r="V43" s="274">
        <v>19132</v>
      </c>
      <c r="X43" s="274">
        <v>576943.43000000005</v>
      </c>
      <c r="Y43" s="274">
        <v>128500.06</v>
      </c>
    </row>
    <row r="44" spans="1:27" x14ac:dyDescent="0.25">
      <c r="A44" s="288" t="s">
        <v>2188</v>
      </c>
      <c r="B44" s="272">
        <v>642411.23</v>
      </c>
      <c r="C44" s="272">
        <v>0</v>
      </c>
      <c r="D44" s="272">
        <v>179208.49</v>
      </c>
      <c r="F44" s="288">
        <v>358502.98</v>
      </c>
      <c r="G44" s="288">
        <v>72169.58</v>
      </c>
      <c r="M44" s="288">
        <v>-688189.72</v>
      </c>
      <c r="N44" s="288">
        <v>2224890.19</v>
      </c>
      <c r="P44" s="273">
        <v>1016486.7</v>
      </c>
      <c r="Q44" s="273">
        <v>90000</v>
      </c>
      <c r="R44" s="273">
        <v>3183.44</v>
      </c>
      <c r="S44" s="273">
        <v>1019260</v>
      </c>
      <c r="U44" s="274">
        <v>1251150</v>
      </c>
      <c r="V44" s="274">
        <v>17380</v>
      </c>
      <c r="X44" s="274">
        <v>898993.5</v>
      </c>
      <c r="Y44" s="274">
        <v>148164.82999999999</v>
      </c>
    </row>
    <row r="45" spans="1:27" x14ac:dyDescent="0.25">
      <c r="A45" s="288" t="s">
        <v>2201</v>
      </c>
      <c r="B45" s="272">
        <v>194119.84</v>
      </c>
      <c r="C45" s="272">
        <v>0</v>
      </c>
      <c r="D45" s="272">
        <v>60451.96</v>
      </c>
      <c r="F45" s="288">
        <v>1929054.74</v>
      </c>
      <c r="G45" s="288">
        <v>670279.11</v>
      </c>
      <c r="M45" s="288">
        <v>3285164.12</v>
      </c>
      <c r="P45" s="273">
        <v>1103655.83</v>
      </c>
      <c r="Q45" s="273">
        <v>88900</v>
      </c>
      <c r="R45" s="273">
        <v>1119.4000000000001</v>
      </c>
      <c r="S45" s="273">
        <v>1296810</v>
      </c>
      <c r="U45" s="274">
        <v>1500657</v>
      </c>
      <c r="V45" s="274">
        <v>25609.86</v>
      </c>
      <c r="X45" s="274">
        <v>787068.78</v>
      </c>
      <c r="Y45" s="274">
        <v>554980.06000000006</v>
      </c>
      <c r="AA45" s="274">
        <v>7200</v>
      </c>
    </row>
    <row r="46" spans="1:27" x14ac:dyDescent="0.25">
      <c r="A46" s="288" t="s">
        <v>2057</v>
      </c>
      <c r="B46" s="272">
        <v>436812.55</v>
      </c>
      <c r="C46" s="272">
        <v>162301.46</v>
      </c>
      <c r="D46" s="272">
        <v>86504.43</v>
      </c>
      <c r="F46" s="288">
        <v>1335888.98</v>
      </c>
      <c r="G46" s="288">
        <v>187370.26</v>
      </c>
      <c r="K46" s="276">
        <v>201.99</v>
      </c>
      <c r="M46" s="288">
        <v>93313.61</v>
      </c>
      <c r="N46" s="288">
        <v>721555.06</v>
      </c>
      <c r="P46" s="273">
        <v>1832302.8</v>
      </c>
      <c r="Q46" s="273">
        <v>271140</v>
      </c>
      <c r="R46" s="273">
        <v>2129.08</v>
      </c>
      <c r="S46" s="273">
        <v>2022656.1</v>
      </c>
      <c r="T46" s="273">
        <v>164208.6</v>
      </c>
      <c r="U46" s="274">
        <v>2755978.1</v>
      </c>
      <c r="X46" s="274">
        <v>728297.45</v>
      </c>
      <c r="Y46" s="274">
        <v>313259.61</v>
      </c>
    </row>
    <row r="47" spans="1:27" x14ac:dyDescent="0.25">
      <c r="A47" s="288" t="s">
        <v>2058</v>
      </c>
      <c r="B47" s="272">
        <v>232472.78</v>
      </c>
      <c r="C47" s="272">
        <v>156043.82999999999</v>
      </c>
      <c r="D47" s="272">
        <v>66752</v>
      </c>
      <c r="F47" s="288">
        <v>84062.720000000001</v>
      </c>
      <c r="G47" s="288">
        <v>753839.04</v>
      </c>
      <c r="K47" s="276">
        <v>5.9</v>
      </c>
      <c r="M47" s="288">
        <v>176877.17</v>
      </c>
      <c r="N47" s="288">
        <v>1541680.81</v>
      </c>
      <c r="P47" s="273">
        <v>2635612.17</v>
      </c>
      <c r="Q47" s="273">
        <v>274245.21999999997</v>
      </c>
      <c r="R47" s="273">
        <v>3265.72</v>
      </c>
      <c r="S47" s="273">
        <v>1942290.02</v>
      </c>
      <c r="T47" s="273">
        <v>430886</v>
      </c>
      <c r="U47" s="274">
        <v>2858871.02</v>
      </c>
      <c r="V47" s="274">
        <v>47270</v>
      </c>
      <c r="W47" s="274">
        <v>7356</v>
      </c>
      <c r="X47" s="274">
        <v>872571.16</v>
      </c>
      <c r="Y47" s="274">
        <v>305252.71999999997</v>
      </c>
    </row>
    <row r="48" spans="1:27" x14ac:dyDescent="0.25">
      <c r="A48" s="288" t="s">
        <v>2059</v>
      </c>
      <c r="B48" s="272">
        <v>249371.29</v>
      </c>
      <c r="C48" s="272">
        <v>174492.83</v>
      </c>
      <c r="D48" s="272">
        <v>26316.87</v>
      </c>
      <c r="F48" s="288">
        <v>1471454.48</v>
      </c>
      <c r="G48" s="288">
        <v>522251.1</v>
      </c>
      <c r="K48" s="276">
        <v>0</v>
      </c>
      <c r="M48" s="288">
        <v>614910.16</v>
      </c>
      <c r="N48" s="288">
        <v>3101072.39</v>
      </c>
      <c r="P48" s="273">
        <v>1684831.58</v>
      </c>
      <c r="Q48" s="273">
        <v>158790.72</v>
      </c>
      <c r="R48" s="273">
        <v>2026.38</v>
      </c>
      <c r="S48" s="273">
        <v>2927379.3</v>
      </c>
      <c r="T48" s="273">
        <v>98000</v>
      </c>
      <c r="U48" s="274">
        <v>3686859.3</v>
      </c>
      <c r="X48" s="274">
        <v>648803.79</v>
      </c>
      <c r="Y48" s="274">
        <v>292401.8</v>
      </c>
    </row>
    <row r="49" spans="1:27" x14ac:dyDescent="0.25">
      <c r="A49" s="288" t="s">
        <v>2060</v>
      </c>
      <c r="B49" s="272">
        <v>17659.45</v>
      </c>
      <c r="C49" s="272">
        <v>76142.09</v>
      </c>
      <c r="D49" s="272">
        <v>56988.42</v>
      </c>
      <c r="F49" s="288">
        <v>1933123.72</v>
      </c>
      <c r="G49" s="288">
        <v>131216.54</v>
      </c>
      <c r="K49" s="276">
        <v>283.08</v>
      </c>
      <c r="M49" s="288">
        <v>54749.52</v>
      </c>
      <c r="N49" s="288">
        <v>2713140.37</v>
      </c>
      <c r="P49" s="273">
        <v>1491077.61</v>
      </c>
      <c r="Q49" s="273">
        <v>130202.59</v>
      </c>
      <c r="R49" s="273">
        <v>316.89</v>
      </c>
      <c r="S49" s="273">
        <v>1333773</v>
      </c>
      <c r="T49" s="273">
        <v>51200</v>
      </c>
      <c r="U49" s="274">
        <v>1957238</v>
      </c>
      <c r="X49" s="274">
        <v>605690.48</v>
      </c>
      <c r="Y49" s="274">
        <v>243979.46</v>
      </c>
    </row>
    <row r="50" spans="1:27" x14ac:dyDescent="0.25">
      <c r="A50" s="288" t="s">
        <v>2061</v>
      </c>
      <c r="B50" s="272">
        <v>248969.43</v>
      </c>
      <c r="C50" s="272">
        <v>153706.4</v>
      </c>
      <c r="D50" s="272">
        <v>66757.86</v>
      </c>
      <c r="F50" s="288">
        <v>134694.54999999999</v>
      </c>
      <c r="G50" s="288">
        <v>295064.38</v>
      </c>
      <c r="I50" s="276">
        <v>83702.5</v>
      </c>
      <c r="K50" s="276">
        <v>519.89</v>
      </c>
      <c r="M50" s="288">
        <v>65462.95</v>
      </c>
      <c r="N50" s="288">
        <v>2152655.08</v>
      </c>
      <c r="P50" s="273">
        <v>2633542.09</v>
      </c>
      <c r="Q50" s="273">
        <v>364674.02</v>
      </c>
      <c r="R50" s="273">
        <v>2376.04</v>
      </c>
      <c r="S50" s="273">
        <v>1320330</v>
      </c>
      <c r="T50" s="273">
        <v>457764</v>
      </c>
      <c r="U50" s="274">
        <v>2803120</v>
      </c>
      <c r="V50" s="274">
        <v>11828</v>
      </c>
      <c r="W50" s="274">
        <v>4320</v>
      </c>
      <c r="X50" s="274">
        <v>1006097.3</v>
      </c>
      <c r="Y50" s="274">
        <v>260467.18</v>
      </c>
    </row>
    <row r="51" spans="1:27" x14ac:dyDescent="0.25">
      <c r="A51" s="288" t="s">
        <v>2189</v>
      </c>
      <c r="B51" s="272">
        <v>160670.04999999999</v>
      </c>
      <c r="C51" s="272">
        <v>110876.21</v>
      </c>
      <c r="D51" s="272">
        <v>37112.26</v>
      </c>
      <c r="F51" s="288">
        <v>411301.76</v>
      </c>
      <c r="G51" s="288">
        <v>186291.87</v>
      </c>
      <c r="K51" s="276">
        <v>0</v>
      </c>
      <c r="M51" s="288">
        <v>161981.44</v>
      </c>
      <c r="N51" s="288">
        <v>2872107.81</v>
      </c>
      <c r="P51" s="273">
        <v>1762143.84</v>
      </c>
      <c r="Q51" s="273">
        <v>145037.75</v>
      </c>
      <c r="R51" s="273">
        <v>1332.05</v>
      </c>
      <c r="S51" s="273">
        <v>866040</v>
      </c>
      <c r="T51" s="273">
        <v>91400</v>
      </c>
      <c r="U51" s="274">
        <v>1659214</v>
      </c>
      <c r="X51" s="274">
        <v>671100.7</v>
      </c>
      <c r="Y51" s="274">
        <v>302952.83</v>
      </c>
    </row>
    <row r="52" spans="1:27" x14ac:dyDescent="0.25">
      <c r="A52" s="288" t="s">
        <v>2062</v>
      </c>
      <c r="B52" s="272">
        <v>120048.43</v>
      </c>
      <c r="C52" s="272">
        <v>0</v>
      </c>
      <c r="D52" s="272">
        <v>33329.480000000003</v>
      </c>
      <c r="F52" s="288">
        <v>441604</v>
      </c>
      <c r="G52" s="288">
        <v>118077.84</v>
      </c>
      <c r="N52" s="288">
        <v>2033236.3</v>
      </c>
      <c r="P52" s="273">
        <v>2087392.48</v>
      </c>
      <c r="R52" s="273">
        <v>1305.49</v>
      </c>
      <c r="S52" s="273">
        <v>915080</v>
      </c>
      <c r="U52" s="274">
        <v>1937894</v>
      </c>
      <c r="X52" s="274">
        <v>968043.37</v>
      </c>
      <c r="Y52" s="274">
        <v>109706.98</v>
      </c>
    </row>
    <row r="53" spans="1:27" x14ac:dyDescent="0.25">
      <c r="A53" s="288" t="s">
        <v>2063</v>
      </c>
      <c r="B53" s="272">
        <v>464073.55</v>
      </c>
      <c r="C53" s="272">
        <v>11600</v>
      </c>
      <c r="D53" s="272">
        <v>59109.25</v>
      </c>
      <c r="F53" s="288">
        <v>2074386.26</v>
      </c>
      <c r="G53" s="288">
        <v>573044.25</v>
      </c>
      <c r="K53" s="276">
        <v>195</v>
      </c>
      <c r="N53" s="288">
        <v>575288.56999999995</v>
      </c>
      <c r="P53" s="273">
        <v>2271190.12</v>
      </c>
      <c r="R53" s="273">
        <v>1390.72</v>
      </c>
      <c r="S53" s="273">
        <v>702600</v>
      </c>
      <c r="U53" s="274">
        <v>1596134</v>
      </c>
      <c r="X53" s="274">
        <v>768227.99</v>
      </c>
      <c r="Y53" s="274">
        <v>314725.26</v>
      </c>
    </row>
    <row r="54" spans="1:27" x14ac:dyDescent="0.25">
      <c r="A54" s="288" t="s">
        <v>2064</v>
      </c>
      <c r="B54" s="272">
        <v>730695.82</v>
      </c>
      <c r="D54" s="272">
        <v>5970.05</v>
      </c>
      <c r="F54" s="288">
        <v>2470764.33</v>
      </c>
      <c r="G54" s="288">
        <v>168051.08</v>
      </c>
      <c r="N54" s="288">
        <v>1317062.58</v>
      </c>
      <c r="P54" s="273">
        <v>1524491.7</v>
      </c>
      <c r="Q54" s="273">
        <v>146595</v>
      </c>
      <c r="R54" s="273">
        <v>2635.32</v>
      </c>
      <c r="S54" s="273">
        <v>1266280</v>
      </c>
      <c r="U54" s="274">
        <v>1943980</v>
      </c>
      <c r="X54" s="274">
        <v>519617.99</v>
      </c>
      <c r="Y54" s="274">
        <v>197925</v>
      </c>
    </row>
    <row r="55" spans="1:27" x14ac:dyDescent="0.25">
      <c r="A55" s="288" t="s">
        <v>2065</v>
      </c>
      <c r="B55" s="272">
        <v>141804.42000000001</v>
      </c>
      <c r="C55" s="272">
        <v>10000</v>
      </c>
      <c r="D55" s="272">
        <v>50889.04</v>
      </c>
      <c r="F55" s="288">
        <v>108959</v>
      </c>
      <c r="G55" s="288">
        <v>276814.26</v>
      </c>
      <c r="N55" s="288">
        <v>2202516.2599999998</v>
      </c>
      <c r="P55" s="273">
        <v>1689822.52</v>
      </c>
      <c r="R55" s="273">
        <v>1014.07</v>
      </c>
      <c r="S55" s="273">
        <v>676560</v>
      </c>
      <c r="U55" s="274">
        <v>1449770</v>
      </c>
      <c r="X55" s="274">
        <v>702435.18</v>
      </c>
      <c r="Y55" s="274">
        <v>279544.93</v>
      </c>
    </row>
    <row r="56" spans="1:27" x14ac:dyDescent="0.25">
      <c r="A56" s="288" t="s">
        <v>2190</v>
      </c>
      <c r="B56" s="272">
        <v>597276.13</v>
      </c>
      <c r="C56" s="272">
        <v>1436.15</v>
      </c>
      <c r="D56" s="272">
        <v>46758.43</v>
      </c>
      <c r="F56" s="288">
        <v>367371</v>
      </c>
      <c r="G56" s="288">
        <v>147627</v>
      </c>
      <c r="N56" s="288">
        <v>2224684.62</v>
      </c>
      <c r="P56" s="273">
        <v>1783376.79</v>
      </c>
      <c r="R56" s="273">
        <v>2379</v>
      </c>
      <c r="S56" s="273">
        <v>431880</v>
      </c>
      <c r="U56" s="274">
        <v>1200992</v>
      </c>
      <c r="X56" s="274">
        <v>528167.57999999996</v>
      </c>
      <c r="Y56" s="274">
        <v>183860.74</v>
      </c>
    </row>
    <row r="57" spans="1:27" x14ac:dyDescent="0.25">
      <c r="A57" s="288" t="s">
        <v>2066</v>
      </c>
      <c r="B57" s="272">
        <v>374356.49</v>
      </c>
      <c r="C57" s="272">
        <v>10040</v>
      </c>
      <c r="D57" s="272">
        <v>43187.199999999997</v>
      </c>
      <c r="F57" s="288">
        <v>26572</v>
      </c>
      <c r="G57" s="288">
        <v>211497.99</v>
      </c>
      <c r="K57" s="276">
        <v>479.1</v>
      </c>
      <c r="L57" s="288">
        <v>-793754.37</v>
      </c>
      <c r="M57" s="288">
        <v>5786.43</v>
      </c>
      <c r="N57" s="288">
        <v>1546692.27</v>
      </c>
      <c r="P57" s="273">
        <v>1742327.67</v>
      </c>
      <c r="Q57" s="273">
        <v>193415</v>
      </c>
      <c r="R57" s="273">
        <v>2279.59</v>
      </c>
      <c r="S57" s="273">
        <v>1604040</v>
      </c>
      <c r="T57" s="273">
        <v>24404.42</v>
      </c>
      <c r="U57" s="274">
        <v>2722504.9</v>
      </c>
      <c r="W57" s="274">
        <v>232</v>
      </c>
      <c r="X57" s="274">
        <v>769970.38</v>
      </c>
      <c r="Y57" s="274">
        <v>155547.07</v>
      </c>
      <c r="AA57" s="274">
        <v>10062.08</v>
      </c>
    </row>
    <row r="58" spans="1:27" x14ac:dyDescent="0.25">
      <c r="A58" s="288" t="s">
        <v>2067</v>
      </c>
      <c r="B58" s="272">
        <v>404987.77</v>
      </c>
      <c r="C58" s="272">
        <v>0</v>
      </c>
      <c r="D58" s="272">
        <v>31708.86</v>
      </c>
      <c r="F58" s="288">
        <v>1389428.05</v>
      </c>
      <c r="G58" s="288">
        <v>388173.06</v>
      </c>
      <c r="H58" s="276">
        <v>1408.23</v>
      </c>
      <c r="I58" s="276">
        <v>17400</v>
      </c>
      <c r="K58" s="276">
        <v>237298.28</v>
      </c>
      <c r="L58" s="288">
        <v>1588256.89</v>
      </c>
      <c r="M58" s="288">
        <v>-49545.25</v>
      </c>
      <c r="N58" s="288">
        <v>305399.93</v>
      </c>
      <c r="P58" s="273">
        <v>2407472.59</v>
      </c>
      <c r="R58" s="273">
        <v>2342.4899999999998</v>
      </c>
      <c r="S58" s="273">
        <v>1658360</v>
      </c>
      <c r="T58" s="273">
        <v>16176.54</v>
      </c>
      <c r="U58" s="274">
        <v>2963089</v>
      </c>
      <c r="W58" s="274">
        <v>38480</v>
      </c>
      <c r="X58" s="274">
        <v>865574.46</v>
      </c>
      <c r="Y58" s="274">
        <v>73782.06</v>
      </c>
    </row>
    <row r="59" spans="1:27" x14ac:dyDescent="0.25">
      <c r="A59" s="288" t="s">
        <v>2068</v>
      </c>
      <c r="B59" s="272">
        <v>530405.65</v>
      </c>
      <c r="C59" s="272">
        <v>6840</v>
      </c>
      <c r="D59" s="272">
        <v>93906.3</v>
      </c>
      <c r="F59" s="288">
        <v>184769.88</v>
      </c>
      <c r="G59" s="288">
        <v>385467.34</v>
      </c>
      <c r="K59" s="276">
        <v>87170.5</v>
      </c>
      <c r="L59" s="288">
        <v>-213864.07</v>
      </c>
      <c r="M59" s="288">
        <v>-39694.46</v>
      </c>
      <c r="N59" s="288">
        <v>1630025.76</v>
      </c>
      <c r="P59" s="273">
        <v>1523244.26</v>
      </c>
      <c r="R59" s="273">
        <v>2721.87</v>
      </c>
      <c r="S59" s="273">
        <v>1923950</v>
      </c>
      <c r="U59" s="274">
        <v>2506228</v>
      </c>
      <c r="W59" s="274">
        <v>27290</v>
      </c>
      <c r="X59" s="274">
        <v>890486.81</v>
      </c>
      <c r="Y59" s="274">
        <v>245533.38</v>
      </c>
    </row>
    <row r="60" spans="1:27" x14ac:dyDescent="0.25">
      <c r="A60" s="288" t="s">
        <v>2069</v>
      </c>
      <c r="B60" s="272">
        <v>116107.74</v>
      </c>
      <c r="C60" s="272">
        <v>51288.26</v>
      </c>
      <c r="D60" s="272">
        <v>47255.62</v>
      </c>
      <c r="F60" s="288">
        <v>611835.78</v>
      </c>
      <c r="G60" s="288">
        <v>485918.18</v>
      </c>
      <c r="J60" s="276">
        <v>399</v>
      </c>
      <c r="K60" s="276">
        <v>0</v>
      </c>
      <c r="M60" s="288">
        <v>-1155172.8799999999</v>
      </c>
      <c r="N60" s="288">
        <v>2454167.9500000002</v>
      </c>
      <c r="P60" s="273">
        <v>1481542.76</v>
      </c>
      <c r="R60" s="273">
        <v>799.66</v>
      </c>
      <c r="S60" s="273">
        <v>2225780</v>
      </c>
      <c r="T60" s="273">
        <v>11868.75</v>
      </c>
      <c r="U60" s="274">
        <v>2991645</v>
      </c>
      <c r="W60" s="274">
        <v>14112</v>
      </c>
      <c r="X60" s="274">
        <v>591056.43000000005</v>
      </c>
      <c r="Y60" s="274">
        <v>131948.51999999999</v>
      </c>
      <c r="AA60" s="274">
        <v>1752</v>
      </c>
    </row>
    <row r="61" spans="1:27" x14ac:dyDescent="0.25">
      <c r="A61" s="288" t="s">
        <v>2070</v>
      </c>
      <c r="B61" s="272">
        <v>93953.54</v>
      </c>
      <c r="C61" s="272">
        <v>34281.82</v>
      </c>
      <c r="D61" s="272">
        <v>43347.22</v>
      </c>
      <c r="F61" s="288">
        <v>779551.64</v>
      </c>
      <c r="G61" s="288">
        <v>266609.31</v>
      </c>
      <c r="H61" s="276">
        <v>7500</v>
      </c>
      <c r="K61" s="276">
        <v>1199.8399999999999</v>
      </c>
      <c r="L61" s="288">
        <v>-165434.82999999999</v>
      </c>
      <c r="M61" s="288">
        <v>-99688.2</v>
      </c>
      <c r="N61" s="288">
        <v>1419953.5</v>
      </c>
      <c r="P61" s="273">
        <v>1316173.48</v>
      </c>
      <c r="R61" s="273">
        <v>858.44</v>
      </c>
      <c r="S61" s="273">
        <v>1523720</v>
      </c>
      <c r="T61" s="273">
        <v>11924.1</v>
      </c>
      <c r="U61" s="274">
        <v>2054755</v>
      </c>
      <c r="V61" s="274">
        <v>30922</v>
      </c>
      <c r="X61" s="274">
        <v>633806.4</v>
      </c>
      <c r="Y61" s="274">
        <v>44945.4</v>
      </c>
    </row>
    <row r="62" spans="1:27" x14ac:dyDescent="0.25">
      <c r="A62" s="288" t="s">
        <v>2071</v>
      </c>
      <c r="B62" s="272">
        <v>142827.64000000001</v>
      </c>
      <c r="D62" s="272">
        <v>37923.5</v>
      </c>
      <c r="F62" s="288">
        <v>441365.7</v>
      </c>
      <c r="G62" s="288">
        <v>198511.54</v>
      </c>
      <c r="K62" s="276">
        <v>38199.57</v>
      </c>
      <c r="L62" s="288">
        <v>-1300252.3500000001</v>
      </c>
      <c r="M62" s="288">
        <v>48444.78</v>
      </c>
      <c r="N62" s="288">
        <v>1982389.67</v>
      </c>
      <c r="P62" s="273">
        <v>1397669.6</v>
      </c>
      <c r="R62" s="273">
        <v>1112.6500000000001</v>
      </c>
      <c r="S62" s="273">
        <v>1314200</v>
      </c>
      <c r="T62" s="273">
        <v>11325.74</v>
      </c>
      <c r="U62" s="274">
        <v>1837415</v>
      </c>
      <c r="V62" s="274">
        <v>3480</v>
      </c>
      <c r="X62" s="274">
        <v>728824.17</v>
      </c>
      <c r="Y62" s="274">
        <v>95815.66</v>
      </c>
    </row>
    <row r="63" spans="1:27" x14ac:dyDescent="0.25">
      <c r="A63" s="288" t="s">
        <v>2072</v>
      </c>
      <c r="B63" s="272">
        <v>624573.55000000005</v>
      </c>
      <c r="C63" s="272">
        <v>19511</v>
      </c>
      <c r="D63" s="272">
        <v>94383.57</v>
      </c>
      <c r="F63" s="288">
        <v>558837.56999999995</v>
      </c>
      <c r="G63" s="288">
        <v>135595.37</v>
      </c>
      <c r="K63" s="276">
        <v>0</v>
      </c>
      <c r="L63" s="288">
        <v>-195552.07</v>
      </c>
      <c r="M63" s="288">
        <v>-44.56</v>
      </c>
      <c r="N63" s="288">
        <v>1478254.91</v>
      </c>
      <c r="P63" s="273">
        <v>1470620.22</v>
      </c>
      <c r="R63" s="273">
        <v>2569.84</v>
      </c>
      <c r="S63" s="273">
        <v>1231340</v>
      </c>
      <c r="T63" s="273">
        <v>9153.67</v>
      </c>
      <c r="U63" s="274">
        <v>1802207</v>
      </c>
      <c r="W63" s="274">
        <v>18152</v>
      </c>
      <c r="X63" s="274">
        <v>633150.48</v>
      </c>
      <c r="Y63" s="274">
        <v>122100.12</v>
      </c>
    </row>
    <row r="64" spans="1:27" x14ac:dyDescent="0.25">
      <c r="A64" s="288" t="s">
        <v>2073</v>
      </c>
      <c r="B64" s="272">
        <v>218373.36</v>
      </c>
      <c r="C64" s="272">
        <v>0</v>
      </c>
      <c r="D64" s="272">
        <v>42119.81</v>
      </c>
      <c r="F64" s="288">
        <v>202833</v>
      </c>
      <c r="G64" s="288">
        <v>281578.74</v>
      </c>
      <c r="L64" s="288">
        <v>422800.66</v>
      </c>
      <c r="M64" s="288">
        <v>-84063.94</v>
      </c>
      <c r="N64" s="288">
        <v>424358.77</v>
      </c>
      <c r="P64" s="273">
        <v>1343197.77</v>
      </c>
      <c r="R64" s="273">
        <v>1351.38</v>
      </c>
      <c r="S64" s="273">
        <v>1633400</v>
      </c>
      <c r="T64" s="273">
        <v>11946.43</v>
      </c>
      <c r="U64" s="274">
        <v>2284445</v>
      </c>
      <c r="W64" s="274">
        <v>43348</v>
      </c>
      <c r="X64" s="274">
        <v>635873.96</v>
      </c>
      <c r="Y64" s="274">
        <v>28341.200000000001</v>
      </c>
      <c r="AA64" s="274">
        <v>74</v>
      </c>
    </row>
    <row r="65" spans="1:27" x14ac:dyDescent="0.25">
      <c r="A65" s="288" t="s">
        <v>2074</v>
      </c>
      <c r="B65" s="272">
        <v>186925.56</v>
      </c>
      <c r="D65" s="272">
        <v>31687.4</v>
      </c>
      <c r="F65" s="288">
        <v>1241146.71</v>
      </c>
      <c r="G65" s="288">
        <v>76515.05</v>
      </c>
      <c r="K65" s="276">
        <v>0</v>
      </c>
      <c r="L65" s="288">
        <v>1040594.34</v>
      </c>
      <c r="M65" s="288">
        <v>10494.29</v>
      </c>
      <c r="N65" s="288">
        <v>457634.96</v>
      </c>
      <c r="P65" s="273">
        <v>1074345.03</v>
      </c>
      <c r="Q65" s="273">
        <v>34560</v>
      </c>
      <c r="R65" s="273">
        <v>1012.36</v>
      </c>
      <c r="S65" s="273">
        <v>1207740</v>
      </c>
      <c r="T65" s="273">
        <v>8843.39</v>
      </c>
      <c r="U65" s="274">
        <v>1678222</v>
      </c>
      <c r="W65" s="274">
        <v>1200</v>
      </c>
      <c r="X65" s="274">
        <v>562465.56999999995</v>
      </c>
      <c r="Y65" s="274">
        <v>29032.080000000002</v>
      </c>
    </row>
    <row r="66" spans="1:27" x14ac:dyDescent="0.25">
      <c r="A66" s="288" t="s">
        <v>2075</v>
      </c>
      <c r="B66" s="272">
        <v>351355.88</v>
      </c>
      <c r="C66" s="272">
        <v>22742</v>
      </c>
      <c r="D66" s="272">
        <v>63579.17</v>
      </c>
      <c r="F66" s="288">
        <v>30884.32</v>
      </c>
      <c r="G66" s="288">
        <v>295081.68</v>
      </c>
      <c r="K66" s="276">
        <v>427.66</v>
      </c>
      <c r="L66" s="288">
        <v>-475343.66</v>
      </c>
      <c r="M66" s="288">
        <v>-2694.25</v>
      </c>
      <c r="N66" s="288">
        <v>1208029.25</v>
      </c>
      <c r="P66" s="273">
        <v>1443843.42</v>
      </c>
      <c r="R66" s="273">
        <v>1867.68</v>
      </c>
      <c r="S66" s="273">
        <v>1612620</v>
      </c>
      <c r="T66" s="273">
        <v>15459.49</v>
      </c>
      <c r="U66" s="274">
        <v>2289448.5099999998</v>
      </c>
      <c r="X66" s="274">
        <v>612166.26</v>
      </c>
      <c r="Y66" s="274">
        <v>83194.679999999993</v>
      </c>
      <c r="AA66" s="274">
        <v>450.09</v>
      </c>
    </row>
    <row r="67" spans="1:27" x14ac:dyDescent="0.25">
      <c r="A67" s="288" t="s">
        <v>2076</v>
      </c>
      <c r="B67" s="272">
        <v>557649.35</v>
      </c>
      <c r="C67" s="272">
        <v>78903.53</v>
      </c>
      <c r="D67" s="272">
        <v>65721.41</v>
      </c>
      <c r="F67" s="288">
        <v>517093.56</v>
      </c>
      <c r="G67" s="288">
        <v>305324.46000000002</v>
      </c>
      <c r="H67" s="276">
        <v>7200</v>
      </c>
      <c r="K67" s="276">
        <v>323</v>
      </c>
      <c r="L67" s="288">
        <v>-901258.64</v>
      </c>
      <c r="N67" s="288">
        <v>2340789.7799999998</v>
      </c>
      <c r="P67" s="273">
        <v>1677773.4</v>
      </c>
      <c r="R67" s="273">
        <v>2333.77</v>
      </c>
      <c r="S67" s="273">
        <v>1566060</v>
      </c>
      <c r="T67" s="273">
        <v>16670.04</v>
      </c>
      <c r="U67" s="274">
        <v>2367629</v>
      </c>
      <c r="W67" s="274">
        <v>1460</v>
      </c>
      <c r="X67" s="274">
        <v>637268.74</v>
      </c>
      <c r="Y67" s="274">
        <v>145835.28</v>
      </c>
      <c r="AA67" s="274">
        <v>1660.59</v>
      </c>
    </row>
    <row r="68" spans="1:27" x14ac:dyDescent="0.25">
      <c r="A68" s="288" t="s">
        <v>2077</v>
      </c>
      <c r="B68" s="272">
        <v>53593.85</v>
      </c>
      <c r="C68" s="272">
        <v>0</v>
      </c>
      <c r="D68" s="272">
        <v>64652.61</v>
      </c>
      <c r="F68" s="288">
        <v>76478</v>
      </c>
      <c r="G68" s="288">
        <v>372527.25</v>
      </c>
      <c r="K68" s="276">
        <v>161.26</v>
      </c>
      <c r="L68" s="288">
        <v>90003.01</v>
      </c>
      <c r="M68" s="288">
        <v>111834.47</v>
      </c>
      <c r="N68" s="288">
        <v>489048.9</v>
      </c>
      <c r="P68" s="273">
        <v>1589212.4</v>
      </c>
      <c r="R68" s="273">
        <v>715.36</v>
      </c>
      <c r="S68" s="273">
        <v>1163960</v>
      </c>
      <c r="T68" s="273">
        <v>15428.85</v>
      </c>
      <c r="U68" s="274">
        <v>1937882.32</v>
      </c>
      <c r="W68" s="274">
        <v>22978</v>
      </c>
      <c r="X68" s="274">
        <v>844760.51</v>
      </c>
      <c r="Y68" s="274">
        <v>68201.16</v>
      </c>
      <c r="AA68" s="274">
        <v>15112</v>
      </c>
    </row>
    <row r="69" spans="1:27" x14ac:dyDescent="0.25">
      <c r="A69" s="288" t="s">
        <v>2191</v>
      </c>
      <c r="B69" s="272">
        <v>166272.95999999999</v>
      </c>
      <c r="D69" s="272">
        <v>52793.74</v>
      </c>
      <c r="F69" s="288">
        <v>1644355.8</v>
      </c>
      <c r="G69" s="288">
        <v>484904.3</v>
      </c>
      <c r="K69" s="276">
        <v>0</v>
      </c>
      <c r="L69" s="288">
        <v>-10425.1</v>
      </c>
      <c r="M69" s="288">
        <v>-8870.77</v>
      </c>
      <c r="N69" s="288">
        <v>2396007.25</v>
      </c>
      <c r="P69" s="273">
        <v>1405471.58</v>
      </c>
      <c r="Q69" s="273">
        <v>60000</v>
      </c>
      <c r="R69" s="273">
        <v>1008.73</v>
      </c>
      <c r="S69" s="273">
        <v>2337980</v>
      </c>
      <c r="T69" s="273">
        <v>11411.62</v>
      </c>
      <c r="U69" s="274">
        <v>2950540</v>
      </c>
      <c r="W69" s="274">
        <v>4060</v>
      </c>
      <c r="X69" s="274">
        <v>724125.19</v>
      </c>
      <c r="Y69" s="274">
        <v>155578.32</v>
      </c>
    </row>
    <row r="70" spans="1:27" x14ac:dyDescent="0.25">
      <c r="A70" s="288" t="s">
        <v>2202</v>
      </c>
      <c r="B70" s="272">
        <v>367698.9</v>
      </c>
      <c r="C70" s="272">
        <v>0</v>
      </c>
      <c r="D70" s="272">
        <v>74412.800000000003</v>
      </c>
      <c r="F70" s="288">
        <v>5166666.6399999997</v>
      </c>
      <c r="G70" s="288">
        <v>419408.08</v>
      </c>
      <c r="L70" s="288">
        <v>50537.75</v>
      </c>
      <c r="M70" s="288">
        <v>-28674.16</v>
      </c>
      <c r="N70" s="288">
        <v>6403982.4100000001</v>
      </c>
      <c r="P70" s="273">
        <v>1178757.55</v>
      </c>
      <c r="R70" s="273">
        <v>1706.26</v>
      </c>
      <c r="S70" s="273">
        <v>461920</v>
      </c>
      <c r="T70" s="273">
        <v>13652.95</v>
      </c>
      <c r="U70" s="274">
        <v>1045399</v>
      </c>
      <c r="V70" s="274">
        <v>4680</v>
      </c>
      <c r="W70" s="274">
        <v>15990</v>
      </c>
      <c r="X70" s="274">
        <v>601468.74</v>
      </c>
      <c r="Y70" s="274">
        <v>351630.6</v>
      </c>
    </row>
    <row r="71" spans="1:27" x14ac:dyDescent="0.25">
      <c r="A71" s="288" t="s">
        <v>2078</v>
      </c>
      <c r="B71" s="272">
        <v>375535.02</v>
      </c>
      <c r="C71" s="272">
        <v>0</v>
      </c>
      <c r="D71" s="272">
        <v>79031</v>
      </c>
      <c r="F71" s="288">
        <v>842984.14</v>
      </c>
      <c r="G71" s="288">
        <v>8295.1</v>
      </c>
      <c r="K71" s="276">
        <v>1600.43</v>
      </c>
      <c r="M71" s="288">
        <v>-919976.87</v>
      </c>
      <c r="N71" s="288">
        <v>2227185.62</v>
      </c>
      <c r="O71" s="273">
        <v>1677.27</v>
      </c>
      <c r="P71" s="273">
        <v>2384535.5699999998</v>
      </c>
      <c r="R71" s="273">
        <v>962.25</v>
      </c>
      <c r="S71" s="273">
        <v>2194180</v>
      </c>
      <c r="U71" s="274">
        <v>3569755</v>
      </c>
      <c r="V71" s="274">
        <v>66996.800000000003</v>
      </c>
      <c r="X71" s="274">
        <v>785529.01</v>
      </c>
      <c r="Y71" s="274">
        <v>121318.2</v>
      </c>
    </row>
    <row r="72" spans="1:27" x14ac:dyDescent="0.25">
      <c r="A72" s="288" t="s">
        <v>2079</v>
      </c>
      <c r="B72" s="272">
        <v>365864.69</v>
      </c>
      <c r="C72" s="272">
        <v>0</v>
      </c>
      <c r="D72" s="272">
        <v>286319.06</v>
      </c>
      <c r="F72" s="288">
        <v>353875.47</v>
      </c>
      <c r="G72" s="288">
        <v>36347</v>
      </c>
      <c r="K72" s="276">
        <v>3034.5</v>
      </c>
      <c r="M72" s="288">
        <v>-3198301.62</v>
      </c>
      <c r="N72" s="288">
        <v>4014093.13</v>
      </c>
      <c r="O72" s="273">
        <v>1692.57</v>
      </c>
      <c r="P72" s="273">
        <v>2381584.1</v>
      </c>
      <c r="S72" s="273">
        <v>2071360</v>
      </c>
      <c r="U72" s="274">
        <v>3207923.94</v>
      </c>
      <c r="V72" s="274">
        <v>1384</v>
      </c>
      <c r="X72" s="274">
        <v>899897.64</v>
      </c>
      <c r="Y72" s="274">
        <v>91522.08</v>
      </c>
    </row>
    <row r="73" spans="1:27" x14ac:dyDescent="0.25">
      <c r="A73" s="288" t="s">
        <v>2080</v>
      </c>
      <c r="B73" s="272">
        <v>569287.74</v>
      </c>
      <c r="C73" s="272">
        <v>0</v>
      </c>
      <c r="D73" s="272">
        <v>203014.28</v>
      </c>
      <c r="F73" s="288">
        <v>57976.4</v>
      </c>
      <c r="G73" s="288">
        <v>133643.29999999999</v>
      </c>
      <c r="K73" s="276">
        <v>815.89</v>
      </c>
      <c r="M73" s="288">
        <v>-1324184.26</v>
      </c>
      <c r="N73" s="288">
        <v>2082417.38</v>
      </c>
      <c r="O73" s="273">
        <v>2357.42</v>
      </c>
      <c r="P73" s="273">
        <v>2149869.91</v>
      </c>
      <c r="R73" s="273">
        <v>106.07</v>
      </c>
      <c r="S73" s="273">
        <v>2167320</v>
      </c>
      <c r="U73" s="274">
        <v>3279975</v>
      </c>
      <c r="X73" s="274">
        <v>687542.45</v>
      </c>
      <c r="Y73" s="274">
        <v>112584.24</v>
      </c>
    </row>
    <row r="74" spans="1:27" x14ac:dyDescent="0.25">
      <c r="A74" s="288" t="s">
        <v>2081</v>
      </c>
      <c r="B74" s="272">
        <v>487822.39</v>
      </c>
      <c r="C74" s="272">
        <v>0</v>
      </c>
      <c r="D74" s="272">
        <v>82020.44</v>
      </c>
      <c r="F74" s="288">
        <v>4</v>
      </c>
      <c r="G74" s="288">
        <v>66541.820000000007</v>
      </c>
      <c r="K74" s="276">
        <v>678.39</v>
      </c>
      <c r="M74" s="288">
        <v>-1521526.27</v>
      </c>
      <c r="N74" s="288">
        <v>2028298.74</v>
      </c>
      <c r="O74" s="273">
        <v>2238.75</v>
      </c>
      <c r="P74" s="273">
        <v>1891360.67</v>
      </c>
      <c r="S74" s="273">
        <v>1728890</v>
      </c>
      <c r="U74" s="274">
        <v>2682231</v>
      </c>
      <c r="X74" s="274">
        <v>719936.57</v>
      </c>
      <c r="Y74" s="274">
        <v>31782.06</v>
      </c>
    </row>
    <row r="75" spans="1:27" x14ac:dyDescent="0.25">
      <c r="A75" s="288" t="s">
        <v>2082</v>
      </c>
      <c r="B75" s="272">
        <v>217780.28</v>
      </c>
      <c r="C75" s="272">
        <v>0</v>
      </c>
      <c r="D75" s="272">
        <v>158913.15</v>
      </c>
      <c r="F75" s="288">
        <v>7009.95</v>
      </c>
      <c r="G75" s="288">
        <v>64920.06</v>
      </c>
      <c r="K75" s="276">
        <v>112</v>
      </c>
      <c r="M75" s="288">
        <v>-2035265.22</v>
      </c>
      <c r="N75" s="288">
        <v>2569886.96</v>
      </c>
      <c r="O75" s="273">
        <v>1207.3</v>
      </c>
      <c r="P75" s="273">
        <v>1575106.29</v>
      </c>
      <c r="R75" s="273">
        <v>535.46</v>
      </c>
      <c r="S75" s="273">
        <v>1837440</v>
      </c>
      <c r="U75" s="274">
        <v>2840679.18</v>
      </c>
      <c r="V75" s="274">
        <v>15529.4</v>
      </c>
      <c r="X75" s="274">
        <v>526396.89</v>
      </c>
      <c r="Y75" s="274">
        <v>85541.88</v>
      </c>
    </row>
    <row r="76" spans="1:27" x14ac:dyDescent="0.25">
      <c r="A76" s="288" t="s">
        <v>2083</v>
      </c>
      <c r="B76" s="272">
        <v>453218.27</v>
      </c>
      <c r="C76" s="272">
        <v>0</v>
      </c>
      <c r="D76" s="272">
        <v>41841.410000000003</v>
      </c>
      <c r="F76" s="288">
        <v>38555.230000000003</v>
      </c>
      <c r="G76" s="288">
        <v>-17800.759999999998</v>
      </c>
      <c r="K76" s="276">
        <v>24</v>
      </c>
      <c r="M76" s="288">
        <v>-1052560.74</v>
      </c>
      <c r="N76" s="288">
        <v>1423307.83</v>
      </c>
      <c r="O76" s="273">
        <v>617.62</v>
      </c>
      <c r="P76" s="273">
        <v>1378479.94</v>
      </c>
      <c r="R76" s="273">
        <v>563.70000000000005</v>
      </c>
      <c r="S76" s="273">
        <v>1955330</v>
      </c>
      <c r="U76" s="274">
        <v>2681412</v>
      </c>
      <c r="X76" s="274">
        <v>346440.92</v>
      </c>
      <c r="Y76" s="274">
        <v>119315.28</v>
      </c>
    </row>
    <row r="77" spans="1:27" x14ac:dyDescent="0.25">
      <c r="A77" s="288" t="s">
        <v>2192</v>
      </c>
      <c r="B77" s="272">
        <v>64716.93</v>
      </c>
      <c r="C77" s="272">
        <v>0</v>
      </c>
      <c r="D77" s="272">
        <v>236515.35</v>
      </c>
      <c r="F77" s="288">
        <v>75772.789999999994</v>
      </c>
      <c r="G77" s="288">
        <v>24055.85</v>
      </c>
      <c r="K77" s="276">
        <v>300</v>
      </c>
      <c r="M77" s="288">
        <v>-1448697.25</v>
      </c>
      <c r="N77" s="288">
        <v>2051654.89</v>
      </c>
      <c r="O77" s="273">
        <v>878.9</v>
      </c>
      <c r="P77" s="273">
        <v>1794006.36</v>
      </c>
      <c r="S77" s="273">
        <v>1699970</v>
      </c>
      <c r="U77" s="274">
        <v>2583995</v>
      </c>
      <c r="X77" s="274">
        <v>916847.98</v>
      </c>
      <c r="Y77" s="274">
        <v>170004</v>
      </c>
    </row>
    <row r="78" spans="1:27" x14ac:dyDescent="0.25">
      <c r="A78" s="288" t="s">
        <v>2084</v>
      </c>
      <c r="B78" s="272">
        <v>330934.28999999998</v>
      </c>
      <c r="C78" s="272">
        <v>0</v>
      </c>
      <c r="D78" s="272">
        <v>98388.12</v>
      </c>
      <c r="F78" s="288">
        <v>705428.31</v>
      </c>
      <c r="G78" s="288">
        <v>79181.7</v>
      </c>
      <c r="I78" s="276">
        <v>125377.89</v>
      </c>
      <c r="N78" s="288">
        <v>1625943.2</v>
      </c>
      <c r="P78" s="273">
        <v>1823399</v>
      </c>
      <c r="R78" s="273">
        <v>1402.15</v>
      </c>
      <c r="S78" s="273">
        <v>898760</v>
      </c>
      <c r="U78" s="274">
        <v>1759233</v>
      </c>
      <c r="X78" s="274">
        <v>719383.77</v>
      </c>
      <c r="Y78" s="274">
        <v>240641.98</v>
      </c>
    </row>
    <row r="79" spans="1:27" x14ac:dyDescent="0.25">
      <c r="A79" s="288" t="s">
        <v>2085</v>
      </c>
      <c r="B79" s="272">
        <v>55538</v>
      </c>
      <c r="C79" s="272">
        <v>0</v>
      </c>
      <c r="D79" s="272">
        <v>58143.26</v>
      </c>
      <c r="F79" s="288">
        <v>343719.79</v>
      </c>
      <c r="G79" s="288">
        <v>112226.56</v>
      </c>
      <c r="I79" s="276">
        <v>43344.1</v>
      </c>
      <c r="N79" s="288">
        <v>1700209.39</v>
      </c>
      <c r="P79" s="273">
        <v>2317056.7000000002</v>
      </c>
      <c r="R79" s="273">
        <v>591.73</v>
      </c>
      <c r="S79" s="273">
        <v>963540</v>
      </c>
      <c r="T79" s="273">
        <v>18190</v>
      </c>
      <c r="U79" s="274">
        <v>2108880</v>
      </c>
      <c r="X79" s="274">
        <v>1114225.75</v>
      </c>
      <c r="Y79" s="274">
        <v>166258.72</v>
      </c>
    </row>
    <row r="80" spans="1:27" x14ac:dyDescent="0.25">
      <c r="A80" s="288" t="s">
        <v>2086</v>
      </c>
      <c r="B80" s="272">
        <v>223758.51</v>
      </c>
      <c r="C80" s="272">
        <v>0</v>
      </c>
      <c r="D80" s="272">
        <v>60674.36</v>
      </c>
      <c r="F80" s="288">
        <v>380021.28</v>
      </c>
      <c r="G80" s="288">
        <v>74622.740000000005</v>
      </c>
      <c r="I80" s="276">
        <v>28962.5</v>
      </c>
      <c r="M80" s="288">
        <v>631.5</v>
      </c>
      <c r="N80" s="288">
        <v>1448416.88</v>
      </c>
      <c r="P80" s="273">
        <v>1718363.74</v>
      </c>
      <c r="R80" s="273">
        <v>1047.71</v>
      </c>
      <c r="S80" s="273">
        <v>1205520</v>
      </c>
      <c r="U80" s="274">
        <v>1819550</v>
      </c>
      <c r="X80" s="274">
        <v>811169.04</v>
      </c>
      <c r="Y80" s="274">
        <v>180472.34</v>
      </c>
    </row>
    <row r="81" spans="1:25" x14ac:dyDescent="0.25">
      <c r="A81" s="288" t="s">
        <v>2087</v>
      </c>
      <c r="B81" s="272">
        <v>104002.86</v>
      </c>
      <c r="C81" s="272">
        <v>0</v>
      </c>
      <c r="D81" s="272">
        <v>14333.44</v>
      </c>
      <c r="F81" s="288">
        <v>427756.33</v>
      </c>
      <c r="G81" s="288">
        <v>375142.26</v>
      </c>
      <c r="I81" s="276">
        <v>27667.62</v>
      </c>
      <c r="N81" s="288">
        <v>2079850.72</v>
      </c>
      <c r="P81" s="273">
        <v>1451234.97</v>
      </c>
      <c r="R81" s="273">
        <v>734.64</v>
      </c>
      <c r="S81" s="273">
        <v>1577640</v>
      </c>
      <c r="U81" s="274">
        <v>2205840</v>
      </c>
      <c r="W81" s="274">
        <v>3980</v>
      </c>
      <c r="X81" s="274">
        <v>594901.46</v>
      </c>
      <c r="Y81" s="274">
        <v>236549.83</v>
      </c>
    </row>
    <row r="82" spans="1:25" x14ac:dyDescent="0.25">
      <c r="A82" s="288" t="s">
        <v>2088</v>
      </c>
      <c r="B82" s="272">
        <v>107413.01</v>
      </c>
      <c r="C82" s="272">
        <v>0</v>
      </c>
      <c r="D82" s="272">
        <v>62237.97</v>
      </c>
      <c r="F82" s="288">
        <v>395669.54</v>
      </c>
      <c r="G82" s="288">
        <v>78853.929999999993</v>
      </c>
      <c r="I82" s="276">
        <v>32813.5</v>
      </c>
      <c r="M82" s="288">
        <v>-128253.55</v>
      </c>
      <c r="N82" s="288">
        <v>1478004.6</v>
      </c>
      <c r="P82" s="273">
        <v>1775343.83</v>
      </c>
      <c r="R82" s="273">
        <v>496.6</v>
      </c>
      <c r="S82" s="273">
        <v>972480</v>
      </c>
      <c r="U82" s="274">
        <v>1586398</v>
      </c>
      <c r="X82" s="274">
        <v>741601.06</v>
      </c>
      <c r="Y82" s="274">
        <v>155892.06</v>
      </c>
    </row>
    <row r="83" spans="1:25" x14ac:dyDescent="0.25">
      <c r="A83" s="288" t="s">
        <v>2089</v>
      </c>
      <c r="B83" s="272">
        <v>275233.17</v>
      </c>
      <c r="C83" s="272">
        <v>0</v>
      </c>
      <c r="D83" s="272">
        <v>62437.61</v>
      </c>
      <c r="F83" s="288">
        <v>229774.86</v>
      </c>
      <c r="G83" s="288">
        <v>53072.63</v>
      </c>
      <c r="I83" s="276">
        <v>46039.3</v>
      </c>
      <c r="M83" s="288">
        <v>600</v>
      </c>
      <c r="N83" s="288">
        <v>1774409.19</v>
      </c>
      <c r="P83" s="273">
        <v>2351465.91</v>
      </c>
      <c r="R83" s="273">
        <v>1355.52</v>
      </c>
      <c r="S83" s="273">
        <v>2913915</v>
      </c>
      <c r="U83" s="274">
        <v>3898714</v>
      </c>
      <c r="W83" s="274">
        <v>2540</v>
      </c>
      <c r="X83" s="274">
        <v>923239.5</v>
      </c>
      <c r="Y83" s="274">
        <v>183831.95</v>
      </c>
    </row>
    <row r="84" spans="1:25" x14ac:dyDescent="0.25">
      <c r="A84" s="288" t="s">
        <v>2090</v>
      </c>
      <c r="B84" s="272">
        <v>134773.23000000001</v>
      </c>
      <c r="C84" s="272">
        <v>0</v>
      </c>
      <c r="D84" s="272">
        <v>13554.94</v>
      </c>
      <c r="F84" s="288">
        <v>485170.16</v>
      </c>
      <c r="G84" s="288">
        <v>115421.87</v>
      </c>
      <c r="I84" s="276">
        <v>39062.5</v>
      </c>
      <c r="N84" s="288">
        <v>1568940.19</v>
      </c>
      <c r="P84" s="273">
        <v>2071195.48</v>
      </c>
      <c r="R84" s="273">
        <v>991.31</v>
      </c>
      <c r="S84" s="273">
        <v>1240460</v>
      </c>
      <c r="U84" s="274">
        <v>2150640</v>
      </c>
      <c r="W84" s="274">
        <v>2480</v>
      </c>
      <c r="X84" s="274">
        <v>941716.16</v>
      </c>
      <c r="Y84" s="274">
        <v>156246.74</v>
      </c>
    </row>
    <row r="85" spans="1:25" x14ac:dyDescent="0.25">
      <c r="A85" s="288" t="s">
        <v>2091</v>
      </c>
      <c r="B85" s="272">
        <v>175148.08</v>
      </c>
      <c r="C85" s="272">
        <v>0</v>
      </c>
      <c r="D85" s="272">
        <v>15913.25</v>
      </c>
      <c r="F85" s="288">
        <v>525815.73</v>
      </c>
      <c r="G85" s="288">
        <v>13945.29</v>
      </c>
      <c r="I85" s="276">
        <v>32962.5</v>
      </c>
      <c r="M85" s="288">
        <v>6170</v>
      </c>
      <c r="N85" s="288">
        <v>1499346.49</v>
      </c>
      <c r="P85" s="273">
        <v>2226651.15</v>
      </c>
      <c r="R85" s="273">
        <v>1903.32</v>
      </c>
      <c r="S85" s="273">
        <v>922200</v>
      </c>
      <c r="U85" s="274">
        <v>2000510</v>
      </c>
      <c r="X85" s="274">
        <v>991366.99</v>
      </c>
      <c r="Y85" s="274">
        <v>229301.63</v>
      </c>
    </row>
    <row r="86" spans="1:25" x14ac:dyDescent="0.25">
      <c r="A86" s="288" t="s">
        <v>2198</v>
      </c>
      <c r="B86" s="272">
        <v>149244.46</v>
      </c>
      <c r="C86" s="272">
        <v>0</v>
      </c>
      <c r="D86" s="272">
        <v>33919.550000000003</v>
      </c>
      <c r="F86" s="288">
        <v>490869.36</v>
      </c>
      <c r="G86" s="288">
        <v>59154.41</v>
      </c>
      <c r="I86" s="276">
        <v>27617.66</v>
      </c>
      <c r="N86" s="288">
        <v>2293429.0699999998</v>
      </c>
      <c r="P86" s="273">
        <v>1156924.43</v>
      </c>
      <c r="Q86" s="273">
        <v>4600</v>
      </c>
      <c r="R86" s="273">
        <v>756.51</v>
      </c>
      <c r="S86" s="273">
        <v>1522560</v>
      </c>
      <c r="T86" s="273">
        <v>380</v>
      </c>
      <c r="U86" s="274">
        <v>1874784</v>
      </c>
      <c r="X86" s="274">
        <v>652812.06999999995</v>
      </c>
      <c r="Y86" s="274">
        <v>132383</v>
      </c>
    </row>
    <row r="87" spans="1:25" x14ac:dyDescent="0.25">
      <c r="A87" s="288" t="s">
        <v>2092</v>
      </c>
      <c r="B87" s="272">
        <v>437885.76</v>
      </c>
      <c r="C87" s="272">
        <v>0</v>
      </c>
      <c r="D87" s="272">
        <v>41836.54</v>
      </c>
      <c r="F87" s="288">
        <v>819648.88</v>
      </c>
      <c r="G87" s="288">
        <v>52998.86</v>
      </c>
      <c r="J87" s="276">
        <v>98000</v>
      </c>
      <c r="M87" s="288">
        <v>-294274.40999999997</v>
      </c>
      <c r="N87" s="288">
        <v>1525529.54</v>
      </c>
      <c r="P87" s="273">
        <v>987504.45</v>
      </c>
      <c r="R87" s="273">
        <v>761.48</v>
      </c>
      <c r="S87" s="273">
        <v>750279.09</v>
      </c>
      <c r="U87" s="274">
        <v>997995.09</v>
      </c>
      <c r="X87" s="274">
        <v>654690.34</v>
      </c>
      <c r="Y87" s="274">
        <v>57205.68</v>
      </c>
    </row>
    <row r="88" spans="1:25" x14ac:dyDescent="0.25">
      <c r="A88" s="288" t="s">
        <v>2093</v>
      </c>
      <c r="B88" s="272">
        <v>310714.01</v>
      </c>
      <c r="C88" s="272">
        <v>0</v>
      </c>
      <c r="D88" s="272">
        <v>29370.05</v>
      </c>
      <c r="F88" s="288">
        <v>423219.85</v>
      </c>
      <c r="G88" s="288">
        <v>31952.29</v>
      </c>
      <c r="I88" s="276">
        <v>73000</v>
      </c>
      <c r="J88" s="276">
        <v>37000</v>
      </c>
      <c r="M88" s="288">
        <v>-695309.44</v>
      </c>
      <c r="N88" s="288">
        <v>1451545.03</v>
      </c>
      <c r="P88" s="273">
        <v>651552.92000000004</v>
      </c>
      <c r="R88" s="273">
        <v>1196.8499999999999</v>
      </c>
      <c r="S88" s="273">
        <v>817180</v>
      </c>
      <c r="U88" s="274">
        <v>1068220</v>
      </c>
      <c r="X88" s="274">
        <v>386001.36</v>
      </c>
      <c r="Y88" s="274">
        <v>73609.8</v>
      </c>
    </row>
    <row r="89" spans="1:25" x14ac:dyDescent="0.25">
      <c r="A89" s="288" t="s">
        <v>2094</v>
      </c>
      <c r="B89" s="272">
        <v>459985.21</v>
      </c>
      <c r="C89" s="272">
        <v>69442.539999999994</v>
      </c>
      <c r="D89" s="272">
        <v>41520.589999999997</v>
      </c>
      <c r="F89" s="288">
        <v>2319320.7799999998</v>
      </c>
      <c r="G89" s="288">
        <v>-603.22</v>
      </c>
      <c r="I89" s="276">
        <v>95000</v>
      </c>
      <c r="J89" s="276">
        <v>70000</v>
      </c>
      <c r="M89" s="288">
        <v>2586724.9900000002</v>
      </c>
      <c r="N89" s="288">
        <v>328050.34000000003</v>
      </c>
      <c r="P89" s="273">
        <v>697177.81</v>
      </c>
      <c r="R89" s="273">
        <v>1823.91</v>
      </c>
      <c r="S89" s="273">
        <v>1122210</v>
      </c>
      <c r="U89" s="274">
        <v>1245669</v>
      </c>
      <c r="W89" s="274">
        <v>3800</v>
      </c>
      <c r="X89" s="274">
        <v>574699.06000000006</v>
      </c>
      <c r="Y89" s="274">
        <v>173879.57</v>
      </c>
    </row>
    <row r="90" spans="1:25" x14ac:dyDescent="0.25">
      <c r="A90" s="288" t="s">
        <v>2187</v>
      </c>
      <c r="B90" s="272">
        <v>230353.44</v>
      </c>
      <c r="C90" s="272">
        <v>0</v>
      </c>
      <c r="D90" s="272">
        <v>76813.13</v>
      </c>
      <c r="F90" s="288">
        <v>291377.75</v>
      </c>
      <c r="G90" s="288">
        <v>17204.16</v>
      </c>
      <c r="I90" s="276">
        <v>130000</v>
      </c>
      <c r="J90" s="276">
        <v>66750</v>
      </c>
      <c r="M90" s="288">
        <v>-1281243.3</v>
      </c>
      <c r="N90" s="288">
        <v>1852229.71</v>
      </c>
      <c r="P90" s="273">
        <v>737939.81</v>
      </c>
      <c r="R90" s="273">
        <v>1170.45</v>
      </c>
      <c r="S90" s="273">
        <v>1197720</v>
      </c>
      <c r="U90" s="274">
        <v>1416620</v>
      </c>
      <c r="X90" s="274">
        <v>581149.18999999994</v>
      </c>
      <c r="Y90" s="274">
        <v>80454</v>
      </c>
    </row>
    <row r="91" spans="1:25" x14ac:dyDescent="0.25">
      <c r="A91" s="288" t="s">
        <v>2095</v>
      </c>
      <c r="B91" s="272">
        <v>223715.12</v>
      </c>
      <c r="C91" s="272">
        <v>0</v>
      </c>
      <c r="D91" s="272">
        <v>96606.06</v>
      </c>
      <c r="F91" s="288">
        <v>341894.39</v>
      </c>
      <c r="G91" s="288">
        <v>-374.87</v>
      </c>
      <c r="K91" s="276">
        <v>18.690000000000001</v>
      </c>
      <c r="M91" s="288">
        <v>-1821291.86</v>
      </c>
      <c r="N91" s="288">
        <v>2483113.87</v>
      </c>
      <c r="P91" s="273">
        <v>0</v>
      </c>
      <c r="R91" s="273">
        <v>0</v>
      </c>
      <c r="S91" s="273">
        <v>0</v>
      </c>
      <c r="T91" s="273">
        <v>0</v>
      </c>
      <c r="U91" s="274">
        <v>0</v>
      </c>
      <c r="W91" s="274">
        <v>0</v>
      </c>
      <c r="X91" s="274">
        <v>0</v>
      </c>
      <c r="Y91" s="274">
        <v>0</v>
      </c>
    </row>
    <row r="92" spans="1:25" x14ac:dyDescent="0.25">
      <c r="A92" s="288" t="s">
        <v>2096</v>
      </c>
      <c r="B92" s="272">
        <v>93048.16</v>
      </c>
      <c r="C92" s="272">
        <v>0</v>
      </c>
      <c r="D92" s="272">
        <v>48079.83</v>
      </c>
      <c r="F92" s="288">
        <v>22509.77</v>
      </c>
      <c r="G92" s="288">
        <v>24659.279999999999</v>
      </c>
      <c r="I92" s="276">
        <v>92962.5</v>
      </c>
      <c r="M92" s="288">
        <v>-1902580.93</v>
      </c>
      <c r="N92" s="288">
        <v>1997915.47</v>
      </c>
      <c r="P92" s="273">
        <v>0</v>
      </c>
      <c r="R92" s="273">
        <v>0</v>
      </c>
      <c r="S92" s="273">
        <v>0</v>
      </c>
      <c r="T92" s="273">
        <v>0</v>
      </c>
      <c r="U92" s="274">
        <v>0</v>
      </c>
      <c r="X92" s="274">
        <v>0</v>
      </c>
      <c r="Y92" s="274">
        <v>0</v>
      </c>
    </row>
    <row r="93" spans="1:25" x14ac:dyDescent="0.25">
      <c r="A93" s="288" t="s">
        <v>2097</v>
      </c>
      <c r="B93" s="272">
        <v>163403.5</v>
      </c>
      <c r="C93" s="272">
        <v>0</v>
      </c>
      <c r="D93" s="272">
        <v>45924.95</v>
      </c>
      <c r="F93" s="288">
        <v>44111.74</v>
      </c>
      <c r="G93" s="288">
        <v>49368.34</v>
      </c>
      <c r="I93" s="276">
        <v>14662</v>
      </c>
      <c r="K93" s="276">
        <v>760</v>
      </c>
      <c r="M93" s="288">
        <v>-2069335.21</v>
      </c>
      <c r="N93" s="288">
        <v>2356721.7400000002</v>
      </c>
      <c r="P93" s="273">
        <v>0</v>
      </c>
      <c r="R93" s="273">
        <v>0</v>
      </c>
      <c r="S93" s="273">
        <v>0</v>
      </c>
      <c r="T93" s="273">
        <v>0</v>
      </c>
      <c r="U93" s="274">
        <v>0</v>
      </c>
      <c r="W93" s="274">
        <v>0</v>
      </c>
      <c r="X93" s="274">
        <v>0</v>
      </c>
      <c r="Y93" s="274">
        <v>0</v>
      </c>
    </row>
    <row r="94" spans="1:25" x14ac:dyDescent="0.25">
      <c r="A94" s="288" t="s">
        <v>2098</v>
      </c>
      <c r="B94" s="272">
        <v>64527.02</v>
      </c>
      <c r="C94" s="272">
        <v>0</v>
      </c>
      <c r="D94" s="272">
        <v>60066.81</v>
      </c>
      <c r="F94" s="288">
        <v>39094.519999999997</v>
      </c>
      <c r="G94" s="288">
        <v>40</v>
      </c>
      <c r="K94" s="276">
        <v>500</v>
      </c>
      <c r="M94" s="288">
        <v>-516051.55</v>
      </c>
      <c r="N94" s="288">
        <v>679279.9</v>
      </c>
      <c r="P94" s="273">
        <v>0</v>
      </c>
      <c r="R94" s="273">
        <v>0</v>
      </c>
      <c r="S94" s="273">
        <v>0</v>
      </c>
      <c r="T94" s="273">
        <v>0</v>
      </c>
      <c r="U94" s="274">
        <v>0</v>
      </c>
      <c r="W94" s="274">
        <v>0</v>
      </c>
      <c r="X94" s="274">
        <v>0</v>
      </c>
      <c r="Y94" s="274">
        <v>0</v>
      </c>
    </row>
    <row r="95" spans="1:25" x14ac:dyDescent="0.25">
      <c r="A95" s="288" t="s">
        <v>2099</v>
      </c>
      <c r="B95" s="272">
        <v>182725.73</v>
      </c>
      <c r="C95" s="272">
        <v>0</v>
      </c>
      <c r="D95" s="272">
        <v>92035.520000000004</v>
      </c>
      <c r="F95" s="288">
        <v>15980.18</v>
      </c>
      <c r="G95" s="288">
        <v>110591.33</v>
      </c>
      <c r="I95" s="276">
        <v>16162</v>
      </c>
      <c r="M95" s="288">
        <v>-2635356.46</v>
      </c>
      <c r="N95" s="288">
        <v>3020527.22</v>
      </c>
      <c r="P95" s="273">
        <v>0</v>
      </c>
      <c r="Q95" s="273">
        <v>0</v>
      </c>
      <c r="R95" s="273">
        <v>0</v>
      </c>
      <c r="S95" s="273">
        <v>0</v>
      </c>
      <c r="T95" s="273">
        <v>0</v>
      </c>
      <c r="U95" s="274">
        <v>0</v>
      </c>
      <c r="W95" s="274">
        <v>0</v>
      </c>
      <c r="X95" s="274">
        <v>0</v>
      </c>
      <c r="Y95" s="274">
        <v>0</v>
      </c>
    </row>
    <row r="96" spans="1:25" x14ac:dyDescent="0.25">
      <c r="A96" s="288" t="s">
        <v>2100</v>
      </c>
      <c r="B96" s="272">
        <v>69017.649999999994</v>
      </c>
      <c r="C96" s="272">
        <v>0</v>
      </c>
      <c r="D96" s="272">
        <v>82590.95</v>
      </c>
      <c r="F96" s="288">
        <v>4</v>
      </c>
      <c r="G96" s="288">
        <v>34221.230000000003</v>
      </c>
      <c r="K96" s="276">
        <v>175</v>
      </c>
      <c r="M96" s="288">
        <v>-91079.65</v>
      </c>
      <c r="N96" s="288">
        <v>266818</v>
      </c>
      <c r="P96" s="273">
        <v>0</v>
      </c>
      <c r="R96" s="273">
        <v>0</v>
      </c>
      <c r="S96" s="273">
        <v>0</v>
      </c>
      <c r="T96" s="273">
        <v>0</v>
      </c>
      <c r="U96" s="274">
        <v>0</v>
      </c>
      <c r="W96" s="274">
        <v>0</v>
      </c>
      <c r="X96" s="274">
        <v>0</v>
      </c>
      <c r="Y96" s="274">
        <v>-9920.48</v>
      </c>
    </row>
    <row r="97" spans="1:25" x14ac:dyDescent="0.25">
      <c r="A97" s="288" t="s">
        <v>2101</v>
      </c>
      <c r="B97" s="272">
        <v>197566.52</v>
      </c>
      <c r="C97" s="272">
        <v>0</v>
      </c>
      <c r="D97" s="272">
        <v>54579.57</v>
      </c>
      <c r="F97" s="288">
        <v>5</v>
      </c>
      <c r="G97" s="288">
        <v>37</v>
      </c>
      <c r="K97" s="276">
        <v>1987</v>
      </c>
      <c r="M97" s="288">
        <v>-1612927.21</v>
      </c>
      <c r="N97" s="288">
        <v>1863128.3</v>
      </c>
      <c r="P97" s="273">
        <v>0</v>
      </c>
      <c r="R97" s="273">
        <v>0</v>
      </c>
      <c r="S97" s="273">
        <v>0</v>
      </c>
      <c r="T97" s="273">
        <v>0</v>
      </c>
      <c r="U97" s="274">
        <v>0</v>
      </c>
      <c r="W97" s="274">
        <v>0</v>
      </c>
      <c r="X97" s="274">
        <v>0</v>
      </c>
      <c r="Y97" s="274">
        <v>0</v>
      </c>
    </row>
    <row r="98" spans="1:25" x14ac:dyDescent="0.25">
      <c r="A98" s="288" t="s">
        <v>2102</v>
      </c>
      <c r="B98" s="272">
        <v>122922.67</v>
      </c>
      <c r="C98" s="272">
        <v>27992</v>
      </c>
      <c r="D98" s="272">
        <v>55062.53</v>
      </c>
      <c r="F98" s="288">
        <v>680640.15</v>
      </c>
      <c r="G98" s="288">
        <v>55956.05</v>
      </c>
      <c r="K98" s="276">
        <v>655.75</v>
      </c>
      <c r="M98" s="288">
        <v>-228598</v>
      </c>
      <c r="N98" s="288">
        <v>1170515.6499999999</v>
      </c>
      <c r="P98" s="273">
        <v>0</v>
      </c>
      <c r="R98" s="273">
        <v>0</v>
      </c>
      <c r="S98" s="273">
        <v>0</v>
      </c>
      <c r="T98" s="273">
        <v>0</v>
      </c>
      <c r="U98" s="274">
        <v>0</v>
      </c>
      <c r="W98" s="274">
        <v>0</v>
      </c>
      <c r="X98" s="274">
        <v>0</v>
      </c>
      <c r="Y98" s="274">
        <v>0</v>
      </c>
    </row>
    <row r="99" spans="1:25" x14ac:dyDescent="0.25">
      <c r="A99" s="288" t="s">
        <v>2103</v>
      </c>
      <c r="B99" s="272">
        <v>200573.62</v>
      </c>
      <c r="C99" s="272">
        <v>0</v>
      </c>
      <c r="D99" s="272">
        <v>57920</v>
      </c>
      <c r="F99" s="288">
        <v>4</v>
      </c>
      <c r="G99" s="288">
        <v>5236</v>
      </c>
      <c r="K99" s="276">
        <v>480</v>
      </c>
      <c r="M99" s="288">
        <v>-1910751.16</v>
      </c>
      <c r="N99" s="288">
        <v>2174004.7799999998</v>
      </c>
      <c r="P99" s="273">
        <v>0</v>
      </c>
      <c r="R99" s="273">
        <v>0</v>
      </c>
      <c r="S99" s="273">
        <v>0</v>
      </c>
      <c r="U99" s="274">
        <v>0</v>
      </c>
      <c r="W99" s="274">
        <v>0</v>
      </c>
      <c r="X99" s="274">
        <v>0</v>
      </c>
      <c r="Y99" s="274">
        <v>0</v>
      </c>
    </row>
    <row r="100" spans="1:25" x14ac:dyDescent="0.25">
      <c r="A100" s="288" t="s">
        <v>2104</v>
      </c>
      <c r="B100" s="272">
        <v>162262.74</v>
      </c>
      <c r="C100" s="272">
        <v>0</v>
      </c>
      <c r="D100" s="272">
        <v>41899.879999999997</v>
      </c>
      <c r="F100" s="288">
        <v>201865.68</v>
      </c>
      <c r="G100" s="288">
        <v>6030</v>
      </c>
      <c r="K100" s="276">
        <v>103</v>
      </c>
      <c r="M100" s="288">
        <v>-1296815.7</v>
      </c>
      <c r="N100" s="288">
        <v>1708771</v>
      </c>
      <c r="P100" s="273">
        <v>0</v>
      </c>
      <c r="R100" s="273">
        <v>0</v>
      </c>
      <c r="S100" s="273">
        <v>0</v>
      </c>
      <c r="T100" s="273">
        <v>0</v>
      </c>
      <c r="U100" s="274">
        <v>0</v>
      </c>
      <c r="W100" s="274">
        <v>0</v>
      </c>
      <c r="X100" s="274">
        <v>0</v>
      </c>
      <c r="Y100" s="274">
        <v>0</v>
      </c>
    </row>
    <row r="101" spans="1:25" x14ac:dyDescent="0.25">
      <c r="A101" s="288" t="s">
        <v>2105</v>
      </c>
      <c r="B101" s="272">
        <v>48016.84</v>
      </c>
      <c r="C101" s="272">
        <v>0</v>
      </c>
      <c r="D101" s="272">
        <v>74390.77</v>
      </c>
      <c r="F101" s="288">
        <v>193702.08</v>
      </c>
      <c r="G101" s="288">
        <v>15369.81</v>
      </c>
      <c r="I101" s="276">
        <v>8962.5</v>
      </c>
      <c r="K101" s="276">
        <v>1923</v>
      </c>
      <c r="M101" s="288">
        <v>-1945466.31</v>
      </c>
      <c r="N101" s="288">
        <v>2266060.31</v>
      </c>
      <c r="P101" s="273">
        <v>0</v>
      </c>
      <c r="R101" s="273">
        <v>0</v>
      </c>
      <c r="S101" s="273">
        <v>0</v>
      </c>
      <c r="T101" s="273">
        <v>0</v>
      </c>
      <c r="U101" s="274">
        <v>0</v>
      </c>
      <c r="W101" s="274">
        <v>0</v>
      </c>
      <c r="X101" s="274">
        <v>0</v>
      </c>
      <c r="Y101" s="274">
        <v>0</v>
      </c>
    </row>
    <row r="102" spans="1:25" x14ac:dyDescent="0.25">
      <c r="A102" s="288" t="s">
        <v>2106</v>
      </c>
      <c r="B102" s="272">
        <v>102368.65</v>
      </c>
      <c r="C102" s="272">
        <v>0</v>
      </c>
      <c r="D102" s="272">
        <v>2150.4</v>
      </c>
      <c r="F102" s="288">
        <v>15051</v>
      </c>
      <c r="G102" s="288">
        <v>10039.98</v>
      </c>
      <c r="M102" s="288">
        <v>-726273.39</v>
      </c>
      <c r="N102" s="288">
        <v>855883.42</v>
      </c>
      <c r="P102" s="273">
        <v>0</v>
      </c>
      <c r="R102" s="273">
        <v>0</v>
      </c>
      <c r="S102" s="273">
        <v>0</v>
      </c>
      <c r="T102" s="273">
        <v>0</v>
      </c>
      <c r="U102" s="274">
        <v>0</v>
      </c>
      <c r="W102" s="274">
        <v>0</v>
      </c>
      <c r="X102" s="274">
        <v>0</v>
      </c>
      <c r="Y102" s="274">
        <v>0</v>
      </c>
    </row>
    <row r="103" spans="1:25" x14ac:dyDescent="0.25">
      <c r="A103" s="288" t="s">
        <v>2107</v>
      </c>
      <c r="B103" s="272">
        <v>142469.91</v>
      </c>
      <c r="C103" s="272">
        <v>0</v>
      </c>
      <c r="D103" s="272">
        <v>14219.95</v>
      </c>
      <c r="F103" s="288">
        <v>1398336.92</v>
      </c>
      <c r="G103" s="288">
        <v>38</v>
      </c>
      <c r="K103" s="276">
        <v>0</v>
      </c>
      <c r="M103" s="288">
        <v>-1427391.84</v>
      </c>
      <c r="N103" s="288">
        <v>2982456.62</v>
      </c>
      <c r="P103" s="273">
        <v>0</v>
      </c>
      <c r="R103" s="273">
        <v>0</v>
      </c>
      <c r="S103" s="273">
        <v>0</v>
      </c>
      <c r="T103" s="273">
        <v>0</v>
      </c>
      <c r="U103" s="274">
        <v>0</v>
      </c>
      <c r="W103" s="274">
        <v>0</v>
      </c>
      <c r="X103" s="274">
        <v>0</v>
      </c>
      <c r="Y103" s="274">
        <v>0</v>
      </c>
    </row>
    <row r="104" spans="1:25" x14ac:dyDescent="0.25">
      <c r="A104" s="288" t="s">
        <v>2108</v>
      </c>
      <c r="B104" s="272">
        <v>165827.42000000001</v>
      </c>
      <c r="C104" s="272">
        <v>0</v>
      </c>
      <c r="D104" s="272">
        <v>63863.4</v>
      </c>
      <c r="F104" s="288">
        <v>5</v>
      </c>
      <c r="G104" s="288">
        <v>109777</v>
      </c>
      <c r="K104" s="276">
        <v>0</v>
      </c>
      <c r="M104" s="288">
        <v>-16874.53</v>
      </c>
      <c r="N104" s="288">
        <v>2096504</v>
      </c>
      <c r="P104" s="273">
        <v>-1740156.65</v>
      </c>
      <c r="R104" s="273">
        <v>0</v>
      </c>
      <c r="S104" s="273">
        <v>0</v>
      </c>
      <c r="T104" s="273">
        <v>0</v>
      </c>
      <c r="U104" s="274">
        <v>0</v>
      </c>
      <c r="W104" s="274">
        <v>0</v>
      </c>
      <c r="X104" s="274">
        <v>0</v>
      </c>
      <c r="Y104" s="274">
        <v>0</v>
      </c>
    </row>
    <row r="105" spans="1:25" x14ac:dyDescent="0.25">
      <c r="A105" s="288" t="s">
        <v>2109</v>
      </c>
      <c r="B105" s="272">
        <v>290793.46999999997</v>
      </c>
      <c r="C105" s="272">
        <v>0</v>
      </c>
      <c r="D105" s="272">
        <v>33433.57</v>
      </c>
      <c r="F105" s="288">
        <v>426368.35</v>
      </c>
      <c r="G105" s="288">
        <v>39416.76</v>
      </c>
      <c r="K105" s="276">
        <v>101948.22</v>
      </c>
      <c r="M105" s="288">
        <v>-3651254.61</v>
      </c>
      <c r="N105" s="288">
        <v>4349913</v>
      </c>
      <c r="P105" s="273">
        <v>0</v>
      </c>
      <c r="R105" s="273">
        <v>0</v>
      </c>
      <c r="S105" s="273">
        <v>0</v>
      </c>
      <c r="T105" s="273">
        <v>0</v>
      </c>
      <c r="U105" s="274">
        <v>0</v>
      </c>
      <c r="W105" s="274">
        <v>0</v>
      </c>
      <c r="X105" s="274">
        <v>0</v>
      </c>
      <c r="Y105" s="274">
        <v>10594.46</v>
      </c>
    </row>
    <row r="106" spans="1:25" x14ac:dyDescent="0.25">
      <c r="A106" s="288" t="s">
        <v>2110</v>
      </c>
      <c r="B106" s="272">
        <v>343093.89</v>
      </c>
      <c r="C106" s="272">
        <v>0</v>
      </c>
      <c r="D106" s="272">
        <v>52277.15</v>
      </c>
      <c r="F106" s="288">
        <v>239671.94</v>
      </c>
      <c r="G106" s="288">
        <v>7655.04</v>
      </c>
      <c r="M106" s="288">
        <v>-973191.75</v>
      </c>
      <c r="N106" s="288">
        <v>1615889.77</v>
      </c>
      <c r="P106" s="273">
        <v>0</v>
      </c>
      <c r="R106" s="273">
        <v>0</v>
      </c>
      <c r="S106" s="273">
        <v>0</v>
      </c>
      <c r="T106" s="273">
        <v>0</v>
      </c>
      <c r="U106" s="274">
        <v>0</v>
      </c>
      <c r="X106" s="274">
        <v>0</v>
      </c>
      <c r="Y106" s="274">
        <v>0</v>
      </c>
    </row>
    <row r="107" spans="1:25" x14ac:dyDescent="0.25">
      <c r="A107" s="288" t="s">
        <v>2193</v>
      </c>
      <c r="B107" s="272">
        <v>249604.98</v>
      </c>
      <c r="C107" s="272">
        <v>0</v>
      </c>
      <c r="D107" s="272">
        <v>39013.54</v>
      </c>
      <c r="F107" s="288">
        <v>255615.92</v>
      </c>
      <c r="G107" s="288">
        <v>8329</v>
      </c>
      <c r="K107" s="276">
        <v>323.2</v>
      </c>
      <c r="M107" s="288">
        <v>-1837460.59</v>
      </c>
      <c r="N107" s="288">
        <v>2389700.83</v>
      </c>
      <c r="P107" s="273">
        <v>0</v>
      </c>
      <c r="R107" s="273">
        <v>0</v>
      </c>
      <c r="S107" s="273">
        <v>0</v>
      </c>
      <c r="T107" s="273">
        <v>0</v>
      </c>
      <c r="U107" s="274">
        <v>0</v>
      </c>
      <c r="W107" s="274">
        <v>0</v>
      </c>
      <c r="X107" s="274">
        <v>0</v>
      </c>
      <c r="Y107" s="274">
        <v>0</v>
      </c>
    </row>
    <row r="108" spans="1:25" x14ac:dyDescent="0.25">
      <c r="A108" s="288" t="s">
        <v>2194</v>
      </c>
      <c r="B108" s="272">
        <v>159859.49</v>
      </c>
      <c r="C108" s="272">
        <v>0</v>
      </c>
      <c r="D108" s="272">
        <v>74917.52</v>
      </c>
      <c r="F108" s="288">
        <v>257712.5</v>
      </c>
      <c r="G108" s="288">
        <v>1025</v>
      </c>
      <c r="M108" s="288">
        <v>-4892075.5999999996</v>
      </c>
      <c r="N108" s="288">
        <v>5385590.1100000003</v>
      </c>
      <c r="P108" s="273">
        <v>0</v>
      </c>
      <c r="R108" s="273">
        <v>0</v>
      </c>
      <c r="S108" s="273">
        <v>0</v>
      </c>
      <c r="U108" s="274">
        <v>0</v>
      </c>
      <c r="W108" s="274">
        <v>0</v>
      </c>
      <c r="X108" s="274">
        <v>0</v>
      </c>
      <c r="Y108" s="274">
        <v>0</v>
      </c>
    </row>
    <row r="109" spans="1:25" x14ac:dyDescent="0.25">
      <c r="A109" s="288" t="s">
        <v>2111</v>
      </c>
      <c r="B109" s="272">
        <v>211067.41</v>
      </c>
      <c r="C109" s="272">
        <v>0</v>
      </c>
      <c r="D109" s="272">
        <v>40218.28</v>
      </c>
      <c r="F109" s="288">
        <v>263744.05</v>
      </c>
      <c r="G109" s="288">
        <v>104322.89</v>
      </c>
      <c r="M109" s="288">
        <v>-1018993.5</v>
      </c>
      <c r="N109" s="288">
        <v>1851650.31</v>
      </c>
      <c r="P109" s="273">
        <v>1537733.27</v>
      </c>
      <c r="R109" s="273">
        <v>1671.93</v>
      </c>
      <c r="S109" s="273">
        <v>1151350</v>
      </c>
      <c r="T109" s="273">
        <v>18900</v>
      </c>
      <c r="U109" s="274">
        <v>1711372.29</v>
      </c>
      <c r="X109" s="274">
        <v>817459.6</v>
      </c>
      <c r="Y109" s="274">
        <v>159589.97</v>
      </c>
    </row>
    <row r="110" spans="1:25" x14ac:dyDescent="0.25">
      <c r="A110" s="288" t="s">
        <v>2112</v>
      </c>
      <c r="B110" s="272">
        <v>266433.02</v>
      </c>
      <c r="C110" s="272">
        <v>0</v>
      </c>
      <c r="D110" s="272">
        <v>29922.92</v>
      </c>
      <c r="F110" s="288">
        <v>646370.22</v>
      </c>
      <c r="G110" s="288">
        <v>144381.18</v>
      </c>
      <c r="M110" s="288">
        <v>-88061.4</v>
      </c>
      <c r="N110" s="288">
        <v>1448584.45</v>
      </c>
      <c r="P110" s="273">
        <v>1764361.89</v>
      </c>
      <c r="R110" s="273">
        <v>1484.92</v>
      </c>
      <c r="S110" s="273">
        <v>1615420</v>
      </c>
      <c r="T110" s="273">
        <v>12000</v>
      </c>
      <c r="U110" s="274">
        <v>2331946.5</v>
      </c>
      <c r="X110" s="274">
        <v>619913.76</v>
      </c>
      <c r="Y110" s="274">
        <v>217053.95</v>
      </c>
    </row>
    <row r="111" spans="1:25" x14ac:dyDescent="0.25">
      <c r="A111" s="288" t="s">
        <v>2113</v>
      </c>
      <c r="B111" s="272">
        <v>178598.32</v>
      </c>
      <c r="D111" s="272">
        <v>48894.97</v>
      </c>
      <c r="F111" s="288">
        <v>308715.78000000003</v>
      </c>
      <c r="G111" s="288">
        <v>74399.320000000007</v>
      </c>
      <c r="K111" s="276">
        <v>187</v>
      </c>
      <c r="M111" s="288">
        <v>-1226561.96</v>
      </c>
      <c r="N111" s="288">
        <v>2294612.94</v>
      </c>
      <c r="P111" s="273">
        <v>1921312.26</v>
      </c>
      <c r="Q111" s="273">
        <v>70000</v>
      </c>
      <c r="R111" s="273">
        <v>1503.64</v>
      </c>
      <c r="S111" s="273">
        <v>1632350</v>
      </c>
      <c r="T111" s="273">
        <v>18000</v>
      </c>
      <c r="U111" s="274">
        <v>2418626.5</v>
      </c>
      <c r="X111" s="274">
        <v>835616.85</v>
      </c>
      <c r="Y111" s="274">
        <v>290882.63</v>
      </c>
    </row>
    <row r="112" spans="1:25" x14ac:dyDescent="0.25">
      <c r="A112" s="288" t="s">
        <v>2114</v>
      </c>
      <c r="B112" s="272">
        <v>27803.200000000001</v>
      </c>
      <c r="C112" s="272">
        <v>0</v>
      </c>
      <c r="D112" s="272">
        <v>25611.25</v>
      </c>
      <c r="F112" s="288">
        <v>177038.59</v>
      </c>
      <c r="G112" s="288">
        <v>93840.33</v>
      </c>
      <c r="K112" s="276">
        <v>315</v>
      </c>
      <c r="M112" s="288">
        <v>-1005059.07</v>
      </c>
      <c r="N112" s="288">
        <v>1767292.42</v>
      </c>
      <c r="P112" s="273">
        <v>1462461.94</v>
      </c>
      <c r="R112" s="273">
        <v>596.67999999999995</v>
      </c>
      <c r="S112" s="273">
        <v>1201410</v>
      </c>
      <c r="T112" s="273">
        <v>24000</v>
      </c>
      <c r="U112" s="274">
        <v>1712694</v>
      </c>
      <c r="X112" s="274">
        <v>939356.69</v>
      </c>
      <c r="Y112" s="274">
        <v>123283.4</v>
      </c>
    </row>
    <row r="113" spans="1:25" x14ac:dyDescent="0.25">
      <c r="A113" s="288" t="s">
        <v>2115</v>
      </c>
      <c r="B113" s="272">
        <v>114341.36</v>
      </c>
      <c r="C113" s="272">
        <v>0</v>
      </c>
      <c r="D113" s="272">
        <v>29493.02</v>
      </c>
      <c r="F113" s="288">
        <v>805768.03</v>
      </c>
      <c r="G113" s="288">
        <v>65052.28</v>
      </c>
      <c r="K113" s="276">
        <v>1242.99</v>
      </c>
      <c r="M113" s="288">
        <v>2152.64</v>
      </c>
      <c r="N113" s="288">
        <v>1775492.61</v>
      </c>
      <c r="P113" s="273">
        <v>1969571.42</v>
      </c>
      <c r="R113" s="273">
        <v>1397.61</v>
      </c>
      <c r="S113" s="273">
        <v>829590</v>
      </c>
      <c r="T113" s="273">
        <v>9000</v>
      </c>
      <c r="U113" s="274">
        <v>1702264</v>
      </c>
      <c r="X113" s="274">
        <v>752378.28</v>
      </c>
      <c r="Y113" s="274">
        <v>169132.22</v>
      </c>
    </row>
    <row r="114" spans="1:25" x14ac:dyDescent="0.25">
      <c r="A114" s="288" t="s">
        <v>2195</v>
      </c>
      <c r="B114" s="272">
        <v>240994.46</v>
      </c>
      <c r="D114" s="272">
        <v>34095.870000000003</v>
      </c>
      <c r="F114" s="288">
        <v>261787.42</v>
      </c>
      <c r="G114" s="288">
        <v>120424.19</v>
      </c>
      <c r="K114" s="276">
        <v>1500</v>
      </c>
      <c r="M114" s="288">
        <v>39145.71</v>
      </c>
      <c r="N114" s="288">
        <v>2441491.2400000002</v>
      </c>
      <c r="P114" s="273">
        <v>1408746.38</v>
      </c>
      <c r="R114" s="273">
        <v>1511.39</v>
      </c>
      <c r="S114" s="273">
        <v>909150</v>
      </c>
      <c r="T114" s="273">
        <v>37250</v>
      </c>
      <c r="U114" s="274">
        <v>1506400</v>
      </c>
      <c r="X114" s="274">
        <v>573036.37</v>
      </c>
      <c r="Y114" s="274">
        <v>139575.99</v>
      </c>
    </row>
    <row r="115" spans="1:25" x14ac:dyDescent="0.25">
      <c r="A115" s="288" t="s">
        <v>2116</v>
      </c>
      <c r="B115" s="272">
        <v>100063.13</v>
      </c>
      <c r="C115" s="272">
        <v>199077.11</v>
      </c>
      <c r="D115" s="272">
        <v>38011.29</v>
      </c>
      <c r="F115" s="288">
        <v>178048.53</v>
      </c>
      <c r="G115" s="288">
        <v>113215.03999999999</v>
      </c>
      <c r="I115" s="276">
        <v>129607.71</v>
      </c>
      <c r="K115" s="276">
        <v>359.82</v>
      </c>
      <c r="N115" s="288">
        <v>1753510.53</v>
      </c>
      <c r="O115" s="273">
        <v>1455.79</v>
      </c>
      <c r="P115" s="273">
        <v>1905323.34</v>
      </c>
      <c r="Q115" s="273">
        <v>229075</v>
      </c>
      <c r="S115" s="273">
        <v>1816210</v>
      </c>
      <c r="T115" s="273">
        <v>26430</v>
      </c>
      <c r="U115" s="274">
        <v>2651040</v>
      </c>
      <c r="X115" s="274">
        <v>999964.57</v>
      </c>
      <c r="Y115" s="274">
        <v>89151.37</v>
      </c>
    </row>
    <row r="116" spans="1:25" x14ac:dyDescent="0.25">
      <c r="A116" s="288" t="s">
        <v>2117</v>
      </c>
      <c r="B116" s="272">
        <v>367869.86</v>
      </c>
      <c r="C116" s="272">
        <v>233943.84</v>
      </c>
      <c r="D116" s="272">
        <v>31470.400000000001</v>
      </c>
      <c r="F116" s="288">
        <v>207900.36</v>
      </c>
      <c r="G116" s="288">
        <v>138157.07</v>
      </c>
      <c r="I116" s="276">
        <v>79262.5</v>
      </c>
      <c r="K116" s="276">
        <v>382</v>
      </c>
      <c r="N116" s="288">
        <v>2570940.36</v>
      </c>
      <c r="O116" s="273">
        <v>2569.21</v>
      </c>
      <c r="P116" s="273">
        <v>2593370.83</v>
      </c>
      <c r="Q116" s="273">
        <v>261005</v>
      </c>
      <c r="S116" s="273">
        <v>1232250</v>
      </c>
      <c r="T116" s="273">
        <v>20</v>
      </c>
      <c r="U116" s="274">
        <v>2409504</v>
      </c>
      <c r="X116" s="274">
        <v>1170303.45</v>
      </c>
      <c r="Y116" s="274">
        <v>215769.55</v>
      </c>
    </row>
    <row r="117" spans="1:25" x14ac:dyDescent="0.25">
      <c r="A117" s="288" t="s">
        <v>2118</v>
      </c>
      <c r="B117" s="272">
        <v>510107.26</v>
      </c>
      <c r="C117" s="272">
        <v>230532.55</v>
      </c>
      <c r="D117" s="272">
        <v>23946.68</v>
      </c>
      <c r="F117" s="288">
        <v>987387</v>
      </c>
      <c r="G117" s="288">
        <v>166372.67000000001</v>
      </c>
      <c r="I117" s="276">
        <v>7957.5</v>
      </c>
      <c r="K117" s="276">
        <v>0</v>
      </c>
      <c r="N117" s="288">
        <v>2193906.69</v>
      </c>
      <c r="O117" s="273">
        <v>2911.64</v>
      </c>
      <c r="P117" s="273">
        <v>1862676.1</v>
      </c>
      <c r="Q117" s="273">
        <v>22000</v>
      </c>
      <c r="S117" s="273">
        <v>1863380</v>
      </c>
      <c r="U117" s="274">
        <v>2592288</v>
      </c>
      <c r="X117" s="274">
        <v>839769.94</v>
      </c>
      <c r="Y117" s="274">
        <v>279321.02</v>
      </c>
    </row>
    <row r="118" spans="1:25" x14ac:dyDescent="0.25">
      <c r="A118" s="288" t="s">
        <v>2119</v>
      </c>
      <c r="B118" s="272">
        <v>326623.65999999997</v>
      </c>
      <c r="C118" s="272">
        <v>176408.81</v>
      </c>
      <c r="D118" s="272">
        <v>43500.93</v>
      </c>
      <c r="F118" s="288">
        <v>524350.56000000006</v>
      </c>
      <c r="G118" s="288">
        <v>62852</v>
      </c>
      <c r="I118" s="276">
        <v>8362.5</v>
      </c>
      <c r="K118" s="276">
        <v>500</v>
      </c>
      <c r="N118" s="288">
        <v>2140701.11</v>
      </c>
      <c r="O118" s="273">
        <v>2619.12</v>
      </c>
      <c r="P118" s="273">
        <v>1871068.86</v>
      </c>
      <c r="S118" s="273">
        <v>1293780</v>
      </c>
      <c r="U118" s="274">
        <v>2247270</v>
      </c>
      <c r="X118" s="274">
        <v>743504.07</v>
      </c>
      <c r="Y118" s="274">
        <v>153854.25</v>
      </c>
    </row>
    <row r="119" spans="1:25" x14ac:dyDescent="0.25">
      <c r="A119" s="288" t="s">
        <v>2120</v>
      </c>
      <c r="B119" s="272">
        <v>636323.02</v>
      </c>
      <c r="C119" s="272">
        <v>218845.19</v>
      </c>
      <c r="D119" s="272">
        <v>35222.53</v>
      </c>
      <c r="F119" s="288">
        <v>518431.71</v>
      </c>
      <c r="G119" s="288">
        <v>136377.16</v>
      </c>
      <c r="I119" s="276">
        <v>14937.5</v>
      </c>
      <c r="N119" s="288">
        <v>2916966.34</v>
      </c>
      <c r="O119" s="273">
        <v>3485.1</v>
      </c>
      <c r="P119" s="273">
        <v>1898179.08</v>
      </c>
      <c r="Q119" s="273">
        <v>172900</v>
      </c>
      <c r="S119" s="273">
        <v>1757040</v>
      </c>
      <c r="T119" s="273">
        <v>10800</v>
      </c>
      <c r="U119" s="274">
        <v>2481310</v>
      </c>
      <c r="X119" s="274">
        <v>968948.25</v>
      </c>
      <c r="Y119" s="274">
        <v>221739.27</v>
      </c>
    </row>
    <row r="120" spans="1:25" x14ac:dyDescent="0.25">
      <c r="A120" s="288" t="s">
        <v>2121</v>
      </c>
      <c r="B120" s="272">
        <v>755825.8</v>
      </c>
      <c r="C120" s="272">
        <v>233261.86</v>
      </c>
      <c r="D120" s="272">
        <v>20871.84</v>
      </c>
      <c r="F120" s="288">
        <v>2372087.5699999998</v>
      </c>
      <c r="G120" s="288">
        <v>134726.01</v>
      </c>
      <c r="I120" s="276">
        <v>8962.5</v>
      </c>
      <c r="N120" s="288">
        <v>1273796.02</v>
      </c>
      <c r="O120" s="273">
        <v>4172.58</v>
      </c>
      <c r="P120" s="273">
        <v>1811618.82</v>
      </c>
      <c r="Q120" s="273">
        <v>202990</v>
      </c>
      <c r="S120" s="273">
        <v>1529730</v>
      </c>
      <c r="U120" s="274">
        <v>2262070</v>
      </c>
      <c r="X120" s="274">
        <v>800183.29</v>
      </c>
      <c r="Y120" s="274">
        <v>259219.7</v>
      </c>
    </row>
    <row r="121" spans="1:25" x14ac:dyDescent="0.25">
      <c r="A121" s="288" t="s">
        <v>2122</v>
      </c>
      <c r="B121" s="272">
        <v>416216.35</v>
      </c>
      <c r="C121" s="272">
        <v>182416.01</v>
      </c>
      <c r="D121" s="272">
        <v>26786.560000000001</v>
      </c>
      <c r="F121" s="288">
        <v>1113503</v>
      </c>
      <c r="G121" s="288">
        <v>185026.96</v>
      </c>
      <c r="I121" s="276">
        <v>14099.66</v>
      </c>
      <c r="N121" s="288">
        <v>1503797.2</v>
      </c>
      <c r="O121" s="273">
        <v>2855.98</v>
      </c>
      <c r="P121" s="273">
        <v>2689816.88</v>
      </c>
      <c r="Q121" s="273">
        <v>356825</v>
      </c>
      <c r="S121" s="273">
        <v>1682618</v>
      </c>
      <c r="T121" s="273">
        <v>13500</v>
      </c>
      <c r="U121" s="274">
        <v>3154445</v>
      </c>
      <c r="X121" s="274">
        <v>1078863.42</v>
      </c>
      <c r="Y121" s="274">
        <v>139510.51999999999</v>
      </c>
    </row>
    <row r="122" spans="1:25" x14ac:dyDescent="0.25">
      <c r="A122" s="288" t="s">
        <v>2123</v>
      </c>
      <c r="B122" s="272">
        <v>337525.62</v>
      </c>
      <c r="C122" s="272">
        <v>210796.76</v>
      </c>
      <c r="D122" s="272">
        <v>30210.2</v>
      </c>
      <c r="F122" s="288">
        <v>463552.48</v>
      </c>
      <c r="G122" s="288">
        <v>104936.45</v>
      </c>
      <c r="I122" s="276">
        <v>11921</v>
      </c>
      <c r="N122" s="288">
        <v>1567499.51</v>
      </c>
      <c r="O122" s="273">
        <v>2764.87</v>
      </c>
      <c r="P122" s="273">
        <v>1453325.73</v>
      </c>
      <c r="Q122" s="273">
        <v>269000</v>
      </c>
      <c r="S122" s="273">
        <v>1698556.67</v>
      </c>
      <c r="T122" s="273">
        <v>1580</v>
      </c>
      <c r="U122" s="274">
        <v>2207906.67</v>
      </c>
      <c r="X122" s="274">
        <v>1000448.44</v>
      </c>
      <c r="Y122" s="274">
        <v>116910.03</v>
      </c>
    </row>
    <row r="123" spans="1:25" x14ac:dyDescent="0.25">
      <c r="A123" s="288" t="s">
        <v>2199</v>
      </c>
      <c r="B123" s="272">
        <v>266636.81</v>
      </c>
      <c r="C123" s="272">
        <v>188907.54</v>
      </c>
      <c r="D123" s="272">
        <v>29298.79</v>
      </c>
      <c r="F123" s="288">
        <v>697621.28</v>
      </c>
      <c r="G123" s="288">
        <v>72832.23</v>
      </c>
      <c r="I123" s="276">
        <v>8025</v>
      </c>
      <c r="K123" s="276">
        <v>600</v>
      </c>
      <c r="N123" s="288">
        <v>2486417.9700000002</v>
      </c>
      <c r="O123" s="273">
        <v>2486.9299999999998</v>
      </c>
      <c r="P123" s="273">
        <v>1529573.13</v>
      </c>
      <c r="Q123" s="273">
        <v>205000</v>
      </c>
      <c r="S123" s="273">
        <v>935270</v>
      </c>
      <c r="U123" s="274">
        <v>1699310</v>
      </c>
      <c r="X123" s="274">
        <v>826412.69</v>
      </c>
      <c r="Y123" s="274">
        <v>175677.65</v>
      </c>
    </row>
    <row r="124" spans="1:25" x14ac:dyDescent="0.25">
      <c r="A124" s="288" t="s">
        <v>2200</v>
      </c>
      <c r="B124" s="272">
        <v>349547.13</v>
      </c>
      <c r="C124" s="272">
        <v>176117.02</v>
      </c>
      <c r="D124" s="272">
        <v>35167.129999999997</v>
      </c>
      <c r="F124" s="288">
        <v>405566.68</v>
      </c>
      <c r="G124" s="288">
        <v>91484.18</v>
      </c>
      <c r="I124" s="276">
        <v>13918.36</v>
      </c>
      <c r="N124" s="288">
        <v>2517902.33</v>
      </c>
      <c r="O124" s="273">
        <v>2236.4899999999998</v>
      </c>
      <c r="P124" s="273">
        <v>1730168.63</v>
      </c>
      <c r="Q124" s="273">
        <v>20000</v>
      </c>
      <c r="S124" s="273">
        <v>1022280</v>
      </c>
      <c r="T124" s="273">
        <v>10800</v>
      </c>
      <c r="U124" s="274">
        <v>1834970</v>
      </c>
      <c r="X124" s="274">
        <v>616035.61</v>
      </c>
      <c r="Y124" s="274">
        <v>233080.18</v>
      </c>
    </row>
    <row r="125" spans="1:25" x14ac:dyDescent="0.25">
      <c r="A125" s="288" t="s">
        <v>2124</v>
      </c>
      <c r="B125" s="272">
        <v>300854.58</v>
      </c>
      <c r="C125" s="272">
        <v>0</v>
      </c>
      <c r="D125" s="272">
        <v>87191.49</v>
      </c>
      <c r="F125" s="288">
        <v>199443.66</v>
      </c>
      <c r="G125" s="288">
        <v>29204.67</v>
      </c>
      <c r="I125" s="276">
        <v>130823</v>
      </c>
      <c r="N125" s="288">
        <v>2171633.4300000002</v>
      </c>
      <c r="P125" s="273">
        <v>1017172.06</v>
      </c>
      <c r="Q125" s="273">
        <v>237600</v>
      </c>
      <c r="R125" s="273">
        <v>916.67</v>
      </c>
      <c r="S125" s="273">
        <v>1223224.5</v>
      </c>
      <c r="T125" s="273">
        <v>25900</v>
      </c>
      <c r="U125" s="274">
        <v>1622323.5</v>
      </c>
      <c r="X125" s="274">
        <v>670610.27</v>
      </c>
      <c r="Y125" s="274">
        <v>161847.67000000001</v>
      </c>
    </row>
    <row r="126" spans="1:25" x14ac:dyDescent="0.25">
      <c r="A126" s="288" t="s">
        <v>2125</v>
      </c>
      <c r="B126" s="272">
        <v>118936.37</v>
      </c>
      <c r="C126" s="272">
        <v>0</v>
      </c>
      <c r="D126" s="272">
        <v>89664.19</v>
      </c>
      <c r="F126" s="288">
        <v>11372.63</v>
      </c>
      <c r="G126" s="288">
        <v>158166.72</v>
      </c>
      <c r="I126" s="276">
        <v>52654.47</v>
      </c>
      <c r="K126" s="276">
        <v>827</v>
      </c>
      <c r="N126" s="288">
        <v>1977387.82</v>
      </c>
      <c r="P126" s="273">
        <v>2709180.78</v>
      </c>
      <c r="Q126" s="273">
        <v>70000</v>
      </c>
      <c r="R126" s="273">
        <v>1173.17</v>
      </c>
      <c r="S126" s="273">
        <v>2330467</v>
      </c>
      <c r="T126" s="273">
        <v>63200</v>
      </c>
      <c r="U126" s="274">
        <v>3629347</v>
      </c>
      <c r="X126" s="274">
        <v>1256276.23</v>
      </c>
      <c r="Y126" s="274">
        <v>88543.97</v>
      </c>
    </row>
    <row r="127" spans="1:25" x14ac:dyDescent="0.25">
      <c r="A127" s="288" t="s">
        <v>2126</v>
      </c>
      <c r="B127" s="272">
        <v>174650.23</v>
      </c>
      <c r="C127" s="272">
        <v>0</v>
      </c>
      <c r="D127" s="272">
        <v>34607</v>
      </c>
      <c r="F127" s="288">
        <v>177319.69</v>
      </c>
      <c r="G127" s="288">
        <v>34100.769999999997</v>
      </c>
      <c r="I127" s="276">
        <v>172570.84</v>
      </c>
      <c r="K127" s="276">
        <v>0</v>
      </c>
      <c r="N127" s="288">
        <v>1774116.27</v>
      </c>
      <c r="P127" s="273">
        <v>1175195.74</v>
      </c>
      <c r="Q127" s="273">
        <v>57800</v>
      </c>
      <c r="R127" s="273">
        <v>759.79</v>
      </c>
      <c r="S127" s="273">
        <v>1057995</v>
      </c>
      <c r="T127" s="273">
        <v>31500</v>
      </c>
      <c r="U127" s="274">
        <v>1525722</v>
      </c>
      <c r="X127" s="274">
        <v>610281.18999999994</v>
      </c>
      <c r="Y127" s="274">
        <v>166772.20000000001</v>
      </c>
    </row>
    <row r="128" spans="1:25" x14ac:dyDescent="0.25">
      <c r="A128" s="288" t="s">
        <v>2127</v>
      </c>
      <c r="B128" s="272">
        <v>350747.92</v>
      </c>
      <c r="C128" s="272">
        <v>0</v>
      </c>
      <c r="D128" s="272">
        <v>121591.74</v>
      </c>
      <c r="F128" s="288">
        <v>121712.41</v>
      </c>
      <c r="G128" s="288">
        <v>44867.34</v>
      </c>
      <c r="I128" s="276">
        <v>208200</v>
      </c>
      <c r="K128" s="276">
        <v>0</v>
      </c>
      <c r="N128" s="288">
        <v>1520211.94</v>
      </c>
      <c r="P128" s="273">
        <v>1286677.05</v>
      </c>
      <c r="Q128" s="273">
        <v>332400</v>
      </c>
      <c r="R128" s="273">
        <v>1664.52</v>
      </c>
      <c r="S128" s="273">
        <v>2486571.4</v>
      </c>
      <c r="T128" s="273">
        <v>63000</v>
      </c>
      <c r="U128" s="274">
        <v>2979806.4</v>
      </c>
      <c r="X128" s="274">
        <v>886221.83</v>
      </c>
      <c r="Y128" s="274">
        <v>61972.63</v>
      </c>
    </row>
    <row r="129" spans="1:27" x14ac:dyDescent="0.25">
      <c r="A129" s="288" t="s">
        <v>2128</v>
      </c>
      <c r="B129" s="272">
        <v>731877.86</v>
      </c>
      <c r="C129" s="272">
        <v>0</v>
      </c>
      <c r="D129" s="272">
        <v>57010.17</v>
      </c>
      <c r="F129" s="288">
        <v>169725.71</v>
      </c>
      <c r="G129" s="288">
        <v>123735.44</v>
      </c>
      <c r="I129" s="276">
        <v>47512.5</v>
      </c>
      <c r="K129" s="276">
        <v>794.39</v>
      </c>
      <c r="N129" s="288">
        <v>2436322.09</v>
      </c>
      <c r="P129" s="273">
        <v>2147762.7400000002</v>
      </c>
      <c r="Q129" s="273">
        <v>330510</v>
      </c>
      <c r="R129" s="273">
        <v>3436.9</v>
      </c>
      <c r="S129" s="273">
        <v>1629582</v>
      </c>
      <c r="T129" s="273">
        <v>43500</v>
      </c>
      <c r="U129" s="274">
        <v>2618494</v>
      </c>
      <c r="X129" s="274">
        <v>1256951.6200000001</v>
      </c>
      <c r="Y129" s="274">
        <v>110568.61</v>
      </c>
    </row>
    <row r="130" spans="1:27" x14ac:dyDescent="0.25">
      <c r="A130" s="288" t="s">
        <v>2129</v>
      </c>
      <c r="B130" s="272">
        <v>113381.11</v>
      </c>
      <c r="C130" s="272">
        <v>0</v>
      </c>
      <c r="D130" s="272">
        <v>47352.41</v>
      </c>
      <c r="F130" s="288">
        <v>361566.52</v>
      </c>
      <c r="G130" s="288">
        <v>61059.11</v>
      </c>
      <c r="I130" s="276">
        <v>18000</v>
      </c>
      <c r="K130" s="276">
        <v>522.34</v>
      </c>
      <c r="N130" s="288">
        <v>1752442.7</v>
      </c>
      <c r="P130" s="273">
        <v>1051327.73</v>
      </c>
      <c r="Q130" s="273">
        <v>212600</v>
      </c>
      <c r="R130" s="273">
        <v>438.52</v>
      </c>
      <c r="S130" s="273">
        <v>1054522</v>
      </c>
      <c r="T130" s="273">
        <v>62900</v>
      </c>
      <c r="U130" s="274">
        <v>1496902</v>
      </c>
      <c r="X130" s="274">
        <v>707296.63</v>
      </c>
      <c r="Y130" s="274">
        <v>158275.43</v>
      </c>
    </row>
    <row r="131" spans="1:27" x14ac:dyDescent="0.25">
      <c r="A131" s="288" t="s">
        <v>2130</v>
      </c>
      <c r="B131" s="272">
        <v>202952.79</v>
      </c>
      <c r="C131" s="272">
        <v>0</v>
      </c>
      <c r="D131" s="272">
        <v>35014.01</v>
      </c>
      <c r="F131" s="288">
        <v>383339.26</v>
      </c>
      <c r="G131" s="288">
        <v>53978.21</v>
      </c>
      <c r="K131" s="276">
        <v>415</v>
      </c>
      <c r="N131" s="288">
        <v>2586652.75</v>
      </c>
      <c r="P131" s="273">
        <v>896539.54</v>
      </c>
      <c r="Q131" s="273">
        <v>5000</v>
      </c>
      <c r="R131" s="273">
        <v>943.97</v>
      </c>
      <c r="S131" s="273">
        <v>1156418.7</v>
      </c>
      <c r="T131" s="273">
        <v>63900</v>
      </c>
      <c r="U131" s="274">
        <v>1351838.7</v>
      </c>
      <c r="X131" s="274">
        <v>577981.73</v>
      </c>
      <c r="Y131" s="274">
        <v>243669.97</v>
      </c>
    </row>
    <row r="132" spans="1:27" x14ac:dyDescent="0.25">
      <c r="A132" s="288" t="s">
        <v>2131</v>
      </c>
      <c r="B132" s="272">
        <v>284985.09999999998</v>
      </c>
      <c r="C132" s="272">
        <v>0</v>
      </c>
      <c r="D132" s="272">
        <v>72711.64</v>
      </c>
      <c r="F132" s="288">
        <v>60401.15</v>
      </c>
      <c r="G132" s="288">
        <v>47377.89</v>
      </c>
      <c r="I132" s="276">
        <v>189963</v>
      </c>
      <c r="N132" s="288">
        <v>1898238.82</v>
      </c>
      <c r="P132" s="273">
        <v>1491309.15</v>
      </c>
      <c r="Q132" s="273">
        <v>140600</v>
      </c>
      <c r="R132" s="273">
        <v>1466.66</v>
      </c>
      <c r="S132" s="273">
        <v>1665977.56</v>
      </c>
      <c r="T132" s="273">
        <v>39900</v>
      </c>
      <c r="U132" s="274">
        <v>2341917.56</v>
      </c>
      <c r="X132" s="274">
        <v>906102.82</v>
      </c>
      <c r="Y132" s="274">
        <v>93649.58</v>
      </c>
      <c r="AA132" s="274">
        <v>1687.08</v>
      </c>
    </row>
    <row r="133" spans="1:27" x14ac:dyDescent="0.25">
      <c r="A133" s="288" t="s">
        <v>2132</v>
      </c>
      <c r="B133" s="272">
        <v>630480.48</v>
      </c>
      <c r="C133" s="272">
        <v>0</v>
      </c>
      <c r="D133" s="272">
        <v>133868.85999999999</v>
      </c>
      <c r="F133" s="288">
        <v>411481.47</v>
      </c>
      <c r="G133" s="288">
        <v>33098.01</v>
      </c>
      <c r="I133" s="276">
        <v>76962.5</v>
      </c>
      <c r="N133" s="288">
        <v>2434424.27</v>
      </c>
      <c r="P133" s="273">
        <v>1155442.06</v>
      </c>
      <c r="Q133" s="273">
        <v>203400</v>
      </c>
      <c r="R133" s="273">
        <v>3770.67</v>
      </c>
      <c r="S133" s="273">
        <v>1904055</v>
      </c>
      <c r="T133" s="273">
        <v>40400</v>
      </c>
      <c r="U133" s="274">
        <v>2287418</v>
      </c>
      <c r="X133" s="274">
        <v>749978.56</v>
      </c>
      <c r="Y133" s="274">
        <v>239436.65</v>
      </c>
    </row>
    <row r="134" spans="1:27" x14ac:dyDescent="0.25">
      <c r="A134" s="288" t="s">
        <v>2133</v>
      </c>
      <c r="B134" s="272">
        <v>138966.34</v>
      </c>
      <c r="C134" s="272">
        <v>0</v>
      </c>
      <c r="D134" s="272">
        <v>110419.31</v>
      </c>
      <c r="F134" s="288">
        <v>463801.49</v>
      </c>
      <c r="G134" s="288">
        <v>84487.39</v>
      </c>
      <c r="I134" s="276">
        <v>222525</v>
      </c>
      <c r="N134" s="288">
        <v>2150215.54</v>
      </c>
      <c r="P134" s="273">
        <v>2073845.56</v>
      </c>
      <c r="Q134" s="273">
        <v>162035</v>
      </c>
      <c r="R134" s="273">
        <v>2816.99</v>
      </c>
      <c r="S134" s="273">
        <v>1016978.02</v>
      </c>
      <c r="T134" s="273">
        <v>49800</v>
      </c>
      <c r="U134" s="274">
        <v>2114028.02</v>
      </c>
      <c r="X134" s="274">
        <v>1290508.1599999999</v>
      </c>
      <c r="Y134" s="274">
        <v>233514.29</v>
      </c>
    </row>
    <row r="135" spans="1:27" x14ac:dyDescent="0.25">
      <c r="A135" s="288" t="s">
        <v>2196</v>
      </c>
      <c r="B135" s="272">
        <v>103646.48</v>
      </c>
      <c r="C135" s="272">
        <v>0</v>
      </c>
      <c r="D135" s="272">
        <v>27597.9</v>
      </c>
      <c r="F135" s="288">
        <v>314975.84000000003</v>
      </c>
      <c r="G135" s="288">
        <v>108224.99</v>
      </c>
      <c r="I135" s="276">
        <v>122355.43</v>
      </c>
      <c r="K135" s="276">
        <v>0</v>
      </c>
      <c r="N135" s="288">
        <v>1699412.19</v>
      </c>
      <c r="P135" s="273">
        <v>798992.9</v>
      </c>
      <c r="R135" s="273">
        <v>299.62</v>
      </c>
      <c r="S135" s="273">
        <v>1310476.5</v>
      </c>
      <c r="T135" s="273">
        <v>66900</v>
      </c>
      <c r="U135" s="274">
        <v>1537156.5</v>
      </c>
      <c r="X135" s="274">
        <v>438970.35</v>
      </c>
      <c r="Y135" s="274">
        <v>160488.19</v>
      </c>
    </row>
    <row r="136" spans="1:27" x14ac:dyDescent="0.25">
      <c r="A136" s="288" t="s">
        <v>2134</v>
      </c>
      <c r="B136" s="272">
        <v>455656.79</v>
      </c>
      <c r="C136" s="272">
        <v>108075</v>
      </c>
      <c r="D136" s="272">
        <v>96590.48</v>
      </c>
      <c r="F136" s="288">
        <v>743729.04</v>
      </c>
      <c r="G136" s="288">
        <v>39523.699999999997</v>
      </c>
      <c r="I136" s="276">
        <v>135575</v>
      </c>
      <c r="K136" s="276">
        <v>182</v>
      </c>
      <c r="M136" s="288">
        <v>5015.3</v>
      </c>
      <c r="N136" s="288">
        <v>3628521.74</v>
      </c>
      <c r="P136" s="273">
        <v>3934380.13</v>
      </c>
      <c r="Q136" s="273">
        <v>115900</v>
      </c>
      <c r="R136" s="273">
        <v>2993.31</v>
      </c>
      <c r="S136" s="273">
        <v>2301245.5</v>
      </c>
      <c r="T136" s="273">
        <v>56500</v>
      </c>
      <c r="U136" s="274">
        <v>3775261.5</v>
      </c>
      <c r="X136" s="274">
        <v>2023138.95</v>
      </c>
      <c r="Y136" s="274">
        <v>263467.96999999997</v>
      </c>
    </row>
    <row r="137" spans="1:27" x14ac:dyDescent="0.25">
      <c r="A137" s="288" t="s">
        <v>2135</v>
      </c>
      <c r="B137" s="272">
        <v>318583.99</v>
      </c>
      <c r="C137" s="272">
        <v>46900</v>
      </c>
      <c r="D137" s="272">
        <v>224732.96</v>
      </c>
      <c r="F137" s="288">
        <v>1082342.06</v>
      </c>
      <c r="G137" s="288">
        <v>34670.519999999997</v>
      </c>
      <c r="I137" s="276">
        <v>66500</v>
      </c>
      <c r="K137" s="276">
        <v>0</v>
      </c>
      <c r="M137" s="288">
        <v>232.46</v>
      </c>
      <c r="N137" s="288">
        <v>365872.84</v>
      </c>
      <c r="P137" s="273">
        <v>2161581.5299999998</v>
      </c>
      <c r="Q137" s="273">
        <v>180725</v>
      </c>
      <c r="R137" s="273">
        <v>1298.49</v>
      </c>
      <c r="S137" s="273">
        <v>2305574.5</v>
      </c>
      <c r="T137" s="273">
        <v>36000</v>
      </c>
      <c r="U137" s="274">
        <v>2922722.5</v>
      </c>
      <c r="X137" s="274">
        <v>1271460.6599999999</v>
      </c>
      <c r="Y137" s="274">
        <v>112828.56</v>
      </c>
    </row>
    <row r="138" spans="1:27" x14ac:dyDescent="0.25">
      <c r="A138" s="288" t="s">
        <v>2136</v>
      </c>
      <c r="B138" s="272">
        <v>461396.54</v>
      </c>
      <c r="C138" s="272">
        <v>49040</v>
      </c>
      <c r="D138" s="272">
        <v>188644.15</v>
      </c>
      <c r="F138" s="288">
        <v>99956.14</v>
      </c>
      <c r="G138" s="288">
        <v>62724.44</v>
      </c>
      <c r="I138" s="276">
        <v>69940</v>
      </c>
      <c r="K138" s="276">
        <v>301404</v>
      </c>
      <c r="N138" s="288">
        <v>2122751.4700000002</v>
      </c>
      <c r="P138" s="273">
        <v>1786603.64</v>
      </c>
      <c r="R138" s="273">
        <v>1536.38</v>
      </c>
      <c r="S138" s="273">
        <v>1951666.5</v>
      </c>
      <c r="T138" s="273">
        <v>18000</v>
      </c>
      <c r="U138" s="274">
        <v>2638726.5</v>
      </c>
      <c r="X138" s="274">
        <v>1074581.3799999999</v>
      </c>
      <c r="Y138" s="274">
        <v>107314.29</v>
      </c>
    </row>
    <row r="139" spans="1:27" x14ac:dyDescent="0.25">
      <c r="A139" s="288" t="s">
        <v>2137</v>
      </c>
      <c r="B139" s="272">
        <v>490523.8</v>
      </c>
      <c r="C139" s="272">
        <v>69420</v>
      </c>
      <c r="D139" s="272">
        <v>110674.63</v>
      </c>
      <c r="F139" s="288">
        <v>1459754.37</v>
      </c>
      <c r="G139" s="288">
        <v>108436.61</v>
      </c>
      <c r="I139" s="276">
        <v>89420</v>
      </c>
      <c r="K139" s="276">
        <v>65925</v>
      </c>
      <c r="N139" s="288">
        <v>765116.2</v>
      </c>
      <c r="P139" s="273">
        <v>2233305.7400000002</v>
      </c>
      <c r="R139" s="273">
        <v>1782.07</v>
      </c>
      <c r="S139" s="273">
        <v>500004.5</v>
      </c>
      <c r="T139" s="273">
        <v>3000</v>
      </c>
      <c r="U139" s="274">
        <v>1407025.5</v>
      </c>
      <c r="X139" s="274">
        <v>911334.11</v>
      </c>
      <c r="Y139" s="274">
        <v>177995.33</v>
      </c>
    </row>
    <row r="140" spans="1:27" x14ac:dyDescent="0.25">
      <c r="A140" s="288" t="s">
        <v>2138</v>
      </c>
      <c r="B140" s="272">
        <v>116240.84</v>
      </c>
      <c r="C140" s="272">
        <v>60010</v>
      </c>
      <c r="D140" s="272">
        <v>150889.10999999999</v>
      </c>
      <c r="F140" s="288">
        <v>334436.81</v>
      </c>
      <c r="G140" s="288">
        <v>38499.78</v>
      </c>
      <c r="I140" s="276">
        <v>80010</v>
      </c>
      <c r="K140" s="276">
        <v>160</v>
      </c>
      <c r="N140" s="288">
        <v>3234091.19</v>
      </c>
      <c r="P140" s="273">
        <v>2461392.41</v>
      </c>
      <c r="Q140" s="273">
        <v>259520</v>
      </c>
      <c r="R140" s="273">
        <v>1381.23</v>
      </c>
      <c r="S140" s="273">
        <v>1347293</v>
      </c>
      <c r="T140" s="273">
        <v>36000</v>
      </c>
      <c r="U140" s="274">
        <v>2104657</v>
      </c>
      <c r="X140" s="274">
        <v>1853548.13</v>
      </c>
      <c r="Y140" s="274">
        <v>155716.49</v>
      </c>
    </row>
    <row r="141" spans="1:27" x14ac:dyDescent="0.25">
      <c r="A141" s="288" t="s">
        <v>2139</v>
      </c>
      <c r="B141" s="272">
        <v>99015.48</v>
      </c>
      <c r="C141" s="272">
        <v>59610</v>
      </c>
      <c r="D141" s="272">
        <v>82330.05</v>
      </c>
      <c r="F141" s="288">
        <v>575799.29</v>
      </c>
      <c r="G141" s="288">
        <v>128566.43</v>
      </c>
      <c r="I141" s="276">
        <v>74510</v>
      </c>
      <c r="K141" s="276">
        <v>4579.3</v>
      </c>
      <c r="N141" s="288">
        <v>1809525.85</v>
      </c>
      <c r="P141" s="273">
        <v>2430558.35</v>
      </c>
      <c r="Q141" s="273">
        <v>152380</v>
      </c>
      <c r="R141" s="273">
        <v>1874.02</v>
      </c>
      <c r="S141" s="273">
        <v>1302836</v>
      </c>
      <c r="T141" s="273">
        <v>19500</v>
      </c>
      <c r="U141" s="274">
        <v>2055083</v>
      </c>
      <c r="X141" s="274">
        <v>1238790.3</v>
      </c>
      <c r="Y141" s="274">
        <v>95760.639999999999</v>
      </c>
    </row>
    <row r="142" spans="1:27" x14ac:dyDescent="0.25">
      <c r="A142" s="288" t="s">
        <v>2140</v>
      </c>
      <c r="B142" s="272">
        <v>400118.98</v>
      </c>
      <c r="C142" s="272">
        <v>55970</v>
      </c>
      <c r="D142" s="272">
        <v>94244.99</v>
      </c>
      <c r="F142" s="288">
        <v>1138463.3500000001</v>
      </c>
      <c r="G142" s="288">
        <v>239835.07</v>
      </c>
      <c r="I142" s="276">
        <v>82970</v>
      </c>
      <c r="K142" s="276">
        <v>1063.1300000000001</v>
      </c>
      <c r="N142" s="288">
        <v>1034850.95</v>
      </c>
      <c r="P142" s="273">
        <v>2552570.61</v>
      </c>
      <c r="Q142" s="273">
        <v>399400</v>
      </c>
      <c r="R142" s="273">
        <v>2331.98</v>
      </c>
      <c r="S142" s="273">
        <v>1043808.5</v>
      </c>
      <c r="T142" s="273">
        <v>19500</v>
      </c>
      <c r="U142" s="274">
        <v>1814652.5</v>
      </c>
      <c r="X142" s="274">
        <v>1587810.24</v>
      </c>
      <c r="Y142" s="274">
        <v>243482.46</v>
      </c>
    </row>
    <row r="143" spans="1:27" x14ac:dyDescent="0.25">
      <c r="A143" s="288" t="s">
        <v>2141</v>
      </c>
      <c r="B143" s="272">
        <v>308277.3</v>
      </c>
      <c r="C143" s="272">
        <v>66990</v>
      </c>
      <c r="D143" s="272">
        <v>29529.64</v>
      </c>
      <c r="F143" s="288">
        <v>175943.79</v>
      </c>
      <c r="G143" s="288">
        <v>142396.46</v>
      </c>
      <c r="I143" s="276">
        <v>85490</v>
      </c>
      <c r="K143" s="276">
        <v>100</v>
      </c>
      <c r="N143" s="288">
        <v>1778360.15</v>
      </c>
      <c r="P143" s="273">
        <v>2818702.82</v>
      </c>
      <c r="Q143" s="273">
        <v>168822</v>
      </c>
      <c r="R143" s="273">
        <v>1724.57</v>
      </c>
      <c r="S143" s="273">
        <v>1019011</v>
      </c>
      <c r="T143" s="273">
        <v>18000</v>
      </c>
      <c r="U143" s="274">
        <v>1931487</v>
      </c>
      <c r="X143" s="274">
        <v>1684864.93</v>
      </c>
      <c r="Y143" s="274">
        <v>185898.53</v>
      </c>
    </row>
    <row r="144" spans="1:27" x14ac:dyDescent="0.25">
      <c r="A144" s="288" t="s">
        <v>2142</v>
      </c>
      <c r="B144" s="272">
        <v>711054.77</v>
      </c>
      <c r="C144" s="272">
        <v>58800</v>
      </c>
      <c r="D144" s="272">
        <v>39668.1</v>
      </c>
      <c r="F144" s="288">
        <v>393975.73</v>
      </c>
      <c r="G144" s="288">
        <v>40055.360000000001</v>
      </c>
      <c r="I144" s="276">
        <v>103500</v>
      </c>
      <c r="K144" s="276">
        <v>824.25</v>
      </c>
      <c r="N144" s="288">
        <v>2463401.71</v>
      </c>
      <c r="P144" s="273">
        <v>2249613.0099999998</v>
      </c>
      <c r="Q144" s="273">
        <v>132890</v>
      </c>
      <c r="R144" s="273">
        <v>1690.43</v>
      </c>
      <c r="S144" s="273">
        <v>1536087</v>
      </c>
      <c r="T144" s="273">
        <v>18000</v>
      </c>
      <c r="U144" s="274">
        <v>2251585</v>
      </c>
      <c r="X144" s="274">
        <v>970388.84</v>
      </c>
      <c r="Y144" s="274">
        <v>153736.93</v>
      </c>
    </row>
    <row r="145" spans="1:27" x14ac:dyDescent="0.25">
      <c r="A145" s="288" t="s">
        <v>2143</v>
      </c>
      <c r="B145" s="272">
        <v>133914.91</v>
      </c>
      <c r="C145" s="272">
        <v>68240</v>
      </c>
      <c r="D145" s="272">
        <v>72536.55</v>
      </c>
      <c r="F145" s="288">
        <v>57727.16</v>
      </c>
      <c r="G145" s="288">
        <v>98952.54</v>
      </c>
      <c r="I145" s="276">
        <v>95315.5</v>
      </c>
      <c r="K145" s="276">
        <v>551.75</v>
      </c>
      <c r="N145" s="288">
        <v>1748544.54</v>
      </c>
      <c r="P145" s="273">
        <v>3056877.96</v>
      </c>
      <c r="Q145" s="273">
        <v>95795</v>
      </c>
      <c r="R145" s="273">
        <v>1258.44</v>
      </c>
      <c r="S145" s="273">
        <v>1751277</v>
      </c>
      <c r="U145" s="274">
        <v>2875967</v>
      </c>
      <c r="X145" s="274">
        <v>1466100.76</v>
      </c>
      <c r="Y145" s="274">
        <v>105481.74</v>
      </c>
    </row>
    <row r="146" spans="1:27" x14ac:dyDescent="0.25">
      <c r="A146" s="288" t="s">
        <v>2144</v>
      </c>
      <c r="B146" s="272">
        <v>203523.17</v>
      </c>
      <c r="C146" s="272">
        <v>80340</v>
      </c>
      <c r="D146" s="272">
        <v>105936.47</v>
      </c>
      <c r="F146" s="288">
        <v>1315823.21</v>
      </c>
      <c r="G146" s="288">
        <v>131673.9</v>
      </c>
      <c r="I146" s="276">
        <v>104840</v>
      </c>
      <c r="K146" s="276">
        <v>0</v>
      </c>
      <c r="M146" s="288">
        <v>4381.12</v>
      </c>
      <c r="N146" s="288">
        <v>577706.88</v>
      </c>
      <c r="P146" s="273">
        <v>2675592.19</v>
      </c>
      <c r="R146" s="273">
        <v>1577.35</v>
      </c>
      <c r="S146" s="273">
        <v>2035603.5</v>
      </c>
      <c r="T146" s="273">
        <v>30500</v>
      </c>
      <c r="U146" s="274">
        <v>2952862.5</v>
      </c>
      <c r="X146" s="274">
        <v>1428211.79</v>
      </c>
      <c r="Y146" s="274">
        <v>169233.79</v>
      </c>
    </row>
    <row r="147" spans="1:27" x14ac:dyDescent="0.25">
      <c r="A147" s="288" t="s">
        <v>2145</v>
      </c>
      <c r="B147" s="272">
        <v>355068.47</v>
      </c>
      <c r="C147" s="272">
        <v>65490</v>
      </c>
      <c r="D147" s="272">
        <v>57695.55</v>
      </c>
      <c r="F147" s="288">
        <v>84177.83</v>
      </c>
      <c r="G147" s="288">
        <v>177757.02</v>
      </c>
      <c r="I147" s="276">
        <v>98290</v>
      </c>
      <c r="K147" s="276">
        <v>993.93</v>
      </c>
      <c r="N147" s="288">
        <v>3628551.99</v>
      </c>
      <c r="P147" s="273">
        <v>3267926.33</v>
      </c>
      <c r="Q147" s="273">
        <v>439430</v>
      </c>
      <c r="R147" s="273">
        <v>2368.2800000000002</v>
      </c>
      <c r="S147" s="273">
        <v>1098111</v>
      </c>
      <c r="T147" s="273">
        <v>19523.75</v>
      </c>
      <c r="U147" s="274">
        <v>1876662</v>
      </c>
      <c r="X147" s="274">
        <v>2476349.79</v>
      </c>
      <c r="Y147" s="274">
        <v>93344.5</v>
      </c>
    </row>
    <row r="148" spans="1:27" x14ac:dyDescent="0.25">
      <c r="A148" s="288" t="s">
        <v>2146</v>
      </c>
      <c r="B148" s="272">
        <v>360379.19</v>
      </c>
      <c r="C148" s="272">
        <v>54930</v>
      </c>
      <c r="D148" s="272">
        <v>70741.320000000007</v>
      </c>
      <c r="F148" s="288">
        <v>332265.78000000003</v>
      </c>
      <c r="G148" s="288">
        <v>76359.539999999994</v>
      </c>
      <c r="I148" s="276">
        <v>77330</v>
      </c>
      <c r="K148" s="276">
        <v>0</v>
      </c>
      <c r="N148" s="288">
        <v>2252597.11</v>
      </c>
      <c r="P148" s="273">
        <v>2155445.7000000002</v>
      </c>
      <c r="Q148" s="273">
        <v>63400</v>
      </c>
      <c r="R148" s="273">
        <v>1989.61</v>
      </c>
      <c r="S148" s="273">
        <v>1662727.5</v>
      </c>
      <c r="T148" s="273">
        <v>36000</v>
      </c>
      <c r="U148" s="274">
        <v>2365303.5</v>
      </c>
      <c r="X148" s="274">
        <v>1246948.73</v>
      </c>
      <c r="Y148" s="274">
        <v>199281.25</v>
      </c>
    </row>
    <row r="149" spans="1:27" x14ac:dyDescent="0.25">
      <c r="A149" s="288" t="s">
        <v>2147</v>
      </c>
      <c r="B149" s="272">
        <v>122665.86</v>
      </c>
      <c r="C149" s="272">
        <v>29360</v>
      </c>
      <c r="D149" s="272">
        <v>39159.56</v>
      </c>
      <c r="F149" s="288">
        <v>1489583.73</v>
      </c>
      <c r="G149" s="288">
        <v>51526.17</v>
      </c>
      <c r="I149" s="276">
        <v>56160</v>
      </c>
      <c r="K149" s="276">
        <v>0</v>
      </c>
      <c r="N149" s="288">
        <v>605433.22</v>
      </c>
      <c r="P149" s="273">
        <v>1494148.02</v>
      </c>
      <c r="Q149" s="273">
        <v>51125</v>
      </c>
      <c r="R149" s="273">
        <v>961.1</v>
      </c>
      <c r="S149" s="273">
        <v>560679</v>
      </c>
      <c r="T149" s="273">
        <v>1500</v>
      </c>
      <c r="U149" s="274">
        <v>1003789</v>
      </c>
      <c r="X149" s="274">
        <v>902147.67</v>
      </c>
      <c r="Y149" s="274">
        <v>211589.64</v>
      </c>
    </row>
    <row r="150" spans="1:27" x14ac:dyDescent="0.25">
      <c r="A150" s="288" t="s">
        <v>2148</v>
      </c>
      <c r="B150" s="272">
        <v>210802.69</v>
      </c>
      <c r="C150" s="272">
        <v>43440</v>
      </c>
      <c r="D150" s="272">
        <v>85118.13</v>
      </c>
      <c r="F150" s="288">
        <v>1053980.68</v>
      </c>
      <c r="G150" s="288">
        <v>43739.74</v>
      </c>
      <c r="I150" s="276">
        <v>58740</v>
      </c>
      <c r="K150" s="276">
        <v>0</v>
      </c>
      <c r="N150" s="288">
        <v>698047.3</v>
      </c>
      <c r="P150" s="273">
        <v>1701044.64</v>
      </c>
      <c r="Q150" s="273">
        <v>53140</v>
      </c>
      <c r="R150" s="273">
        <v>1775.94</v>
      </c>
      <c r="S150" s="273">
        <v>1499394.5</v>
      </c>
      <c r="T150" s="273">
        <v>34500</v>
      </c>
      <c r="U150" s="274">
        <v>1947984.5</v>
      </c>
      <c r="X150" s="274">
        <v>1096272.22</v>
      </c>
      <c r="Y150" s="274">
        <v>149032.44</v>
      </c>
    </row>
    <row r="151" spans="1:27" x14ac:dyDescent="0.25">
      <c r="A151" s="288" t="s">
        <v>2149</v>
      </c>
      <c r="B151" s="272">
        <v>94616.36</v>
      </c>
      <c r="C151" s="272">
        <v>25480</v>
      </c>
      <c r="D151" s="272">
        <v>74358.09</v>
      </c>
      <c r="F151" s="288">
        <v>1062002.22</v>
      </c>
      <c r="G151" s="288">
        <v>84866.68</v>
      </c>
      <c r="I151" s="276">
        <v>38780</v>
      </c>
      <c r="K151" s="276">
        <v>764.23</v>
      </c>
      <c r="N151" s="288">
        <v>399608.02</v>
      </c>
      <c r="P151" s="273">
        <v>1143502.95</v>
      </c>
      <c r="Q151" s="273">
        <v>50000</v>
      </c>
      <c r="R151" s="273">
        <v>813.02</v>
      </c>
      <c r="S151" s="273">
        <v>409867.5</v>
      </c>
      <c r="T151" s="273">
        <v>34500</v>
      </c>
      <c r="U151" s="274">
        <v>813706.5</v>
      </c>
      <c r="X151" s="274">
        <v>705796.26</v>
      </c>
      <c r="Y151" s="274">
        <v>129993.44</v>
      </c>
    </row>
    <row r="152" spans="1:27" x14ac:dyDescent="0.25">
      <c r="A152" s="288" t="s">
        <v>2150</v>
      </c>
      <c r="B152" s="272">
        <v>91839.83</v>
      </c>
      <c r="C152" s="272">
        <v>62890</v>
      </c>
      <c r="D152" s="272">
        <v>78698.67</v>
      </c>
      <c r="F152" s="288">
        <v>53900.45</v>
      </c>
      <c r="G152" s="288">
        <v>141059.82999999999</v>
      </c>
      <c r="I152" s="276">
        <v>98330.23</v>
      </c>
      <c r="N152" s="288">
        <v>1677902.08</v>
      </c>
      <c r="P152" s="273">
        <v>1987742.26</v>
      </c>
      <c r="Q152" s="273">
        <v>85000</v>
      </c>
      <c r="R152" s="273">
        <v>743.4</v>
      </c>
      <c r="S152" s="273">
        <v>849716</v>
      </c>
      <c r="T152" s="273">
        <v>19500</v>
      </c>
      <c r="U152" s="274">
        <v>1794866</v>
      </c>
      <c r="X152" s="274">
        <v>811595.38</v>
      </c>
      <c r="Y152" s="274">
        <v>115067.98</v>
      </c>
      <c r="AA152" s="274">
        <v>1200</v>
      </c>
    </row>
    <row r="153" spans="1:27" x14ac:dyDescent="0.25">
      <c r="A153" s="288" t="s">
        <v>2151</v>
      </c>
      <c r="B153" s="272">
        <v>39720.36</v>
      </c>
      <c r="C153" s="272">
        <v>134130</v>
      </c>
      <c r="D153" s="272">
        <v>85395.75</v>
      </c>
      <c r="F153" s="288">
        <v>728216.57</v>
      </c>
      <c r="G153" s="288">
        <v>113765.44</v>
      </c>
      <c r="I153" s="276">
        <v>90030</v>
      </c>
      <c r="K153" s="276">
        <v>25456</v>
      </c>
      <c r="N153" s="288">
        <v>511906.95</v>
      </c>
      <c r="P153" s="273">
        <v>2434748.5699999998</v>
      </c>
      <c r="Q153" s="273">
        <v>142200</v>
      </c>
      <c r="R153" s="273">
        <v>1093.71</v>
      </c>
      <c r="S153" s="273">
        <v>1992410.5</v>
      </c>
      <c r="T153" s="273">
        <v>51000</v>
      </c>
      <c r="U153" s="274">
        <v>2993439.5</v>
      </c>
      <c r="V153" s="274">
        <v>32550</v>
      </c>
      <c r="X153" s="274">
        <v>1319681.52</v>
      </c>
      <c r="Y153" s="274">
        <v>152010.20000000001</v>
      </c>
    </row>
    <row r="154" spans="1:27" x14ac:dyDescent="0.25">
      <c r="A154" s="288" t="s">
        <v>2152</v>
      </c>
      <c r="B154" s="272">
        <v>580783.81999999995</v>
      </c>
      <c r="C154" s="272">
        <v>39360</v>
      </c>
      <c r="D154" s="272">
        <v>72905.73</v>
      </c>
      <c r="F154" s="288">
        <v>658870.91</v>
      </c>
      <c r="G154" s="288">
        <v>142922.65</v>
      </c>
      <c r="I154" s="276">
        <v>62760</v>
      </c>
      <c r="K154" s="276">
        <v>410</v>
      </c>
      <c r="N154" s="288">
        <v>3252587.34</v>
      </c>
      <c r="P154" s="273">
        <v>2211452.59</v>
      </c>
      <c r="Q154" s="273">
        <v>161500</v>
      </c>
      <c r="R154" s="273">
        <v>2830.48</v>
      </c>
      <c r="S154" s="273">
        <v>1586371.5</v>
      </c>
      <c r="T154" s="273">
        <v>36000</v>
      </c>
      <c r="U154" s="274">
        <v>2246656.5</v>
      </c>
      <c r="X154" s="274">
        <v>1428347.59</v>
      </c>
      <c r="Y154" s="274">
        <v>255126.84</v>
      </c>
    </row>
    <row r="155" spans="1:27" x14ac:dyDescent="0.25">
      <c r="A155" s="288" t="s">
        <v>2197</v>
      </c>
      <c r="B155" s="272">
        <v>560532.11</v>
      </c>
      <c r="C155" s="272">
        <v>61350</v>
      </c>
      <c r="D155" s="272">
        <v>134904.92000000001</v>
      </c>
      <c r="F155" s="288">
        <v>1497704.07</v>
      </c>
      <c r="G155" s="288">
        <v>81357.240000000005</v>
      </c>
      <c r="I155" s="276">
        <v>155225</v>
      </c>
      <c r="K155" s="276">
        <v>234667.09</v>
      </c>
      <c r="N155" s="288">
        <v>2705484.32</v>
      </c>
      <c r="P155" s="273">
        <v>1983771.41</v>
      </c>
      <c r="R155" s="273">
        <v>2321.77</v>
      </c>
      <c r="S155" s="273">
        <v>1279112.5</v>
      </c>
      <c r="T155" s="273">
        <v>18000</v>
      </c>
      <c r="U155" s="274">
        <v>2095748.5</v>
      </c>
      <c r="X155" s="274">
        <v>1041645.59</v>
      </c>
      <c r="Y155" s="274">
        <v>145265.89000000001</v>
      </c>
    </row>
    <row r="156" spans="1:27" x14ac:dyDescent="0.25">
      <c r="A156" s="288" t="s">
        <v>2153</v>
      </c>
      <c r="B156" s="272">
        <v>198406.62</v>
      </c>
      <c r="C156" s="272">
        <v>0</v>
      </c>
      <c r="D156" s="272">
        <v>63590.48</v>
      </c>
      <c r="F156" s="288">
        <v>623080.04</v>
      </c>
      <c r="G156" s="288">
        <v>579700.04</v>
      </c>
      <c r="I156" s="276">
        <v>17482.5</v>
      </c>
      <c r="K156" s="276">
        <v>0</v>
      </c>
      <c r="M156" s="288">
        <v>3404.2</v>
      </c>
      <c r="N156" s="288">
        <v>1733406.94</v>
      </c>
      <c r="P156" s="273">
        <v>1159220.22</v>
      </c>
      <c r="Q156" s="273">
        <v>467640</v>
      </c>
      <c r="R156" s="273">
        <v>1518.83</v>
      </c>
      <c r="S156" s="273">
        <v>2003120</v>
      </c>
      <c r="T156" s="273">
        <v>350</v>
      </c>
      <c r="U156" s="274">
        <v>2383640</v>
      </c>
      <c r="X156" s="274">
        <v>1081129.67</v>
      </c>
      <c r="Y156" s="274">
        <v>335516.95</v>
      </c>
    </row>
    <row r="157" spans="1:27" x14ac:dyDescent="0.25">
      <c r="A157" s="288" t="s">
        <v>2154</v>
      </c>
      <c r="B157" s="272">
        <v>220326.08</v>
      </c>
      <c r="C157" s="272">
        <v>0</v>
      </c>
      <c r="D157" s="272">
        <v>34012.53</v>
      </c>
      <c r="F157" s="288">
        <v>318430</v>
      </c>
      <c r="G157" s="288">
        <v>23865.46</v>
      </c>
      <c r="I157" s="276">
        <v>16162.5</v>
      </c>
      <c r="M157" s="288">
        <v>-12995.5</v>
      </c>
      <c r="N157" s="288">
        <v>1890457.72</v>
      </c>
      <c r="P157" s="273">
        <v>905353.31</v>
      </c>
      <c r="Q157" s="273">
        <v>221000</v>
      </c>
      <c r="R157" s="273">
        <v>1195.43</v>
      </c>
      <c r="S157" s="273">
        <v>681450</v>
      </c>
      <c r="U157" s="274">
        <v>949827</v>
      </c>
      <c r="X157" s="274">
        <v>679808.59</v>
      </c>
      <c r="Y157" s="274">
        <v>145813.21</v>
      </c>
      <c r="AA157" s="274">
        <v>48600</v>
      </c>
    </row>
    <row r="158" spans="1:27" x14ac:dyDescent="0.25">
      <c r="A158" s="288" t="s">
        <v>2155</v>
      </c>
      <c r="B158" s="272">
        <v>574383.77</v>
      </c>
      <c r="C158" s="272">
        <v>0</v>
      </c>
      <c r="D158" s="272">
        <v>69447.75</v>
      </c>
      <c r="F158" s="288">
        <v>2312812.2000000002</v>
      </c>
      <c r="G158" s="288">
        <v>13913.9</v>
      </c>
      <c r="I158" s="276">
        <v>19522.5</v>
      </c>
      <c r="K158" s="276">
        <v>1022.4</v>
      </c>
      <c r="M158" s="288">
        <v>1642</v>
      </c>
      <c r="N158" s="288">
        <v>715300.29</v>
      </c>
      <c r="P158" s="273">
        <v>1307596.06</v>
      </c>
      <c r="Q158" s="273">
        <v>532720</v>
      </c>
      <c r="R158" s="273">
        <v>2487.0700000000002</v>
      </c>
      <c r="S158" s="273">
        <v>1354970</v>
      </c>
      <c r="U158" s="274">
        <v>1774780</v>
      </c>
      <c r="X158" s="274">
        <v>1232966.1000000001</v>
      </c>
      <c r="Y158" s="274">
        <v>260233.02</v>
      </c>
      <c r="AA158" s="274">
        <v>2.1</v>
      </c>
    </row>
    <row r="159" spans="1:27" x14ac:dyDescent="0.25">
      <c r="A159" s="288" t="s">
        <v>2156</v>
      </c>
      <c r="B159" s="272">
        <v>355669.97</v>
      </c>
      <c r="C159" s="272">
        <v>0</v>
      </c>
      <c r="D159" s="272">
        <v>90719.61</v>
      </c>
      <c r="F159" s="288">
        <v>360175.4</v>
      </c>
      <c r="G159" s="288">
        <v>68328.800000000003</v>
      </c>
      <c r="I159" s="276">
        <v>15565</v>
      </c>
      <c r="K159" s="276">
        <v>0</v>
      </c>
      <c r="M159" s="288">
        <v>11647.18</v>
      </c>
      <c r="N159" s="288">
        <v>1595931.52</v>
      </c>
      <c r="P159" s="273">
        <v>1123063.98</v>
      </c>
      <c r="Q159" s="273">
        <v>497000</v>
      </c>
      <c r="R159" s="273">
        <v>3218.57</v>
      </c>
      <c r="S159" s="273">
        <v>818880</v>
      </c>
      <c r="T159" s="273">
        <v>1600</v>
      </c>
      <c r="U159" s="274">
        <v>1210761</v>
      </c>
      <c r="X159" s="274">
        <v>924274.42</v>
      </c>
      <c r="Y159" s="274">
        <v>138311.01</v>
      </c>
      <c r="AA159" s="274">
        <v>157500.04999999999</v>
      </c>
    </row>
    <row r="160" spans="1:27" x14ac:dyDescent="0.25">
      <c r="A160" s="288" t="s">
        <v>2157</v>
      </c>
      <c r="B160" s="272">
        <v>231833.73</v>
      </c>
      <c r="C160" s="272">
        <v>0</v>
      </c>
      <c r="D160" s="272">
        <v>30183.599999999999</v>
      </c>
      <c r="F160" s="288">
        <v>326288.93</v>
      </c>
      <c r="G160" s="288">
        <v>147113.28</v>
      </c>
      <c r="I160" s="276">
        <v>56700.5</v>
      </c>
      <c r="K160" s="276">
        <v>490</v>
      </c>
      <c r="N160" s="288">
        <v>2218013.29</v>
      </c>
      <c r="P160" s="273">
        <v>1433219.94</v>
      </c>
      <c r="Q160" s="273">
        <v>32700</v>
      </c>
      <c r="R160" s="273">
        <v>1510.12</v>
      </c>
      <c r="S160" s="273">
        <v>1987481</v>
      </c>
      <c r="T160" s="273">
        <v>12897.94</v>
      </c>
      <c r="U160" s="274">
        <v>2393985</v>
      </c>
      <c r="X160" s="274">
        <v>630656.72</v>
      </c>
      <c r="Y160" s="274">
        <v>101051.04</v>
      </c>
    </row>
    <row r="161" spans="1:27" x14ac:dyDescent="0.25">
      <c r="A161" s="288" t="s">
        <v>2158</v>
      </c>
      <c r="B161" s="272">
        <v>178844.64</v>
      </c>
      <c r="C161" s="272">
        <v>0</v>
      </c>
      <c r="D161" s="272">
        <v>27101.14</v>
      </c>
      <c r="F161" s="288">
        <v>129037.6</v>
      </c>
      <c r="G161" s="288">
        <v>812187.74</v>
      </c>
      <c r="K161" s="276">
        <v>814.95</v>
      </c>
      <c r="M161" s="288">
        <v>0</v>
      </c>
      <c r="N161" s="288">
        <v>1904185.77</v>
      </c>
      <c r="P161" s="273">
        <v>2642188.0699999998</v>
      </c>
      <c r="Q161" s="273">
        <v>131545</v>
      </c>
      <c r="R161" s="273">
        <v>410.8</v>
      </c>
      <c r="S161" s="273">
        <v>2523377</v>
      </c>
      <c r="U161" s="274">
        <v>3282252</v>
      </c>
      <c r="X161" s="274">
        <v>979176.7</v>
      </c>
      <c r="Y161" s="274">
        <v>174331.24</v>
      </c>
    </row>
    <row r="162" spans="1:27" x14ac:dyDescent="0.25">
      <c r="A162" s="288" t="s">
        <v>2159</v>
      </c>
      <c r="B162" s="272">
        <v>91104.05</v>
      </c>
      <c r="C162" s="272">
        <v>0</v>
      </c>
      <c r="D162" s="272">
        <v>41911.730000000003</v>
      </c>
      <c r="F162" s="288">
        <v>401977.14</v>
      </c>
      <c r="G162" s="288">
        <v>828293.5</v>
      </c>
      <c r="K162" s="276">
        <v>271.02</v>
      </c>
      <c r="N162" s="288">
        <v>2050038.21</v>
      </c>
      <c r="P162" s="273">
        <v>2480211.36</v>
      </c>
      <c r="Q162" s="273">
        <v>185560</v>
      </c>
      <c r="R162" s="273">
        <v>1060.04</v>
      </c>
      <c r="S162" s="273">
        <v>1663653.44</v>
      </c>
      <c r="T162" s="273">
        <v>12897.94</v>
      </c>
      <c r="U162" s="274">
        <v>2313235.62</v>
      </c>
      <c r="X162" s="274">
        <v>736094.45</v>
      </c>
      <c r="Y162" s="274">
        <v>175304.64</v>
      </c>
      <c r="AA162" s="274">
        <v>0.28000000000000003</v>
      </c>
    </row>
    <row r="163" spans="1:27" x14ac:dyDescent="0.25">
      <c r="A163" s="288" t="s">
        <v>2160</v>
      </c>
      <c r="B163" s="272">
        <v>197097.19</v>
      </c>
      <c r="C163" s="272">
        <v>0</v>
      </c>
      <c r="D163" s="272">
        <v>66862.81</v>
      </c>
      <c r="F163" s="288">
        <v>2104399.7000000002</v>
      </c>
      <c r="G163" s="288">
        <v>245559.43</v>
      </c>
      <c r="K163" s="276">
        <v>0</v>
      </c>
      <c r="N163" s="288">
        <v>345682.71</v>
      </c>
      <c r="P163" s="273">
        <v>1651216.21</v>
      </c>
      <c r="Q163" s="273">
        <v>192595</v>
      </c>
      <c r="R163" s="273">
        <v>2168.5700000000002</v>
      </c>
      <c r="S163" s="273">
        <v>2119782</v>
      </c>
      <c r="U163" s="274">
        <v>3086029</v>
      </c>
      <c r="X163" s="274">
        <v>869735.59</v>
      </c>
      <c r="Y163" s="274">
        <v>416662.03</v>
      </c>
      <c r="Z163" s="274">
        <v>2</v>
      </c>
    </row>
    <row r="164" spans="1:27" x14ac:dyDescent="0.25">
      <c r="A164" s="288" t="s">
        <v>2161</v>
      </c>
      <c r="B164" s="272">
        <v>863229.54</v>
      </c>
      <c r="C164" s="272">
        <v>0</v>
      </c>
      <c r="D164" s="272">
        <v>48506.69</v>
      </c>
      <c r="F164" s="288">
        <v>952001.97</v>
      </c>
      <c r="G164" s="288">
        <v>177456.21</v>
      </c>
      <c r="H164" s="276">
        <v>2100</v>
      </c>
      <c r="I164" s="276">
        <v>10416.08</v>
      </c>
      <c r="K164" s="276">
        <v>100.93</v>
      </c>
      <c r="N164" s="288">
        <v>633085.80000000005</v>
      </c>
      <c r="P164" s="273">
        <v>1208790.79</v>
      </c>
      <c r="Q164" s="273">
        <v>267350</v>
      </c>
      <c r="R164" s="273">
        <v>4327.59</v>
      </c>
      <c r="S164" s="273">
        <v>1069080</v>
      </c>
      <c r="T164" s="273">
        <v>31750</v>
      </c>
      <c r="U164" s="274">
        <v>1592695</v>
      </c>
      <c r="X164" s="274">
        <v>663008.71</v>
      </c>
      <c r="Y164" s="274">
        <v>152428.76999999999</v>
      </c>
      <c r="AA164" s="274">
        <v>53300</v>
      </c>
    </row>
    <row r="165" spans="1:27" x14ac:dyDescent="0.25">
      <c r="A165" s="288" t="s">
        <v>2162</v>
      </c>
      <c r="B165" s="272">
        <v>921533.71</v>
      </c>
      <c r="C165" s="272">
        <v>0</v>
      </c>
      <c r="D165" s="272">
        <v>39223.74</v>
      </c>
      <c r="F165" s="288">
        <v>102960.13</v>
      </c>
      <c r="G165" s="288">
        <v>199620.44</v>
      </c>
      <c r="H165" s="276">
        <v>12800</v>
      </c>
      <c r="I165" s="276">
        <v>9112.5</v>
      </c>
      <c r="K165" s="276">
        <v>0</v>
      </c>
      <c r="N165" s="288">
        <v>1315994.6399999999</v>
      </c>
      <c r="P165" s="273">
        <v>1554762.29</v>
      </c>
      <c r="Q165" s="273">
        <v>186000</v>
      </c>
      <c r="R165" s="273">
        <v>3805.12</v>
      </c>
      <c r="S165" s="273">
        <v>1299480</v>
      </c>
      <c r="T165" s="273">
        <v>38939</v>
      </c>
      <c r="U165" s="274">
        <v>1988089</v>
      </c>
      <c r="X165" s="274">
        <v>784688.88</v>
      </c>
      <c r="Y165" s="274">
        <v>117521.33</v>
      </c>
    </row>
    <row r="166" spans="1:27" x14ac:dyDescent="0.25">
      <c r="A166" s="288" t="s">
        <v>2163</v>
      </c>
      <c r="B166" s="272">
        <v>422957.91</v>
      </c>
      <c r="C166" s="272">
        <v>0</v>
      </c>
      <c r="D166" s="272">
        <v>43587.25</v>
      </c>
      <c r="F166" s="288">
        <v>122402.88</v>
      </c>
      <c r="G166" s="288">
        <v>620149.06000000006</v>
      </c>
      <c r="H166" s="276">
        <v>69300</v>
      </c>
      <c r="K166" s="276">
        <v>0</v>
      </c>
      <c r="N166" s="288">
        <v>1954472.19</v>
      </c>
      <c r="P166" s="273">
        <v>1858297.26</v>
      </c>
      <c r="Q166" s="273">
        <v>309284</v>
      </c>
      <c r="R166" s="273">
        <v>2094.4899999999998</v>
      </c>
      <c r="S166" s="273">
        <v>1165977.74</v>
      </c>
      <c r="T166" s="273">
        <v>7500</v>
      </c>
      <c r="U166" s="274">
        <v>1872357.74</v>
      </c>
      <c r="X166" s="274">
        <v>1003078.59</v>
      </c>
      <c r="Y166" s="274">
        <v>238742.39</v>
      </c>
    </row>
    <row r="167" spans="1:27" x14ac:dyDescent="0.25">
      <c r="A167" s="288" t="s">
        <v>2164</v>
      </c>
      <c r="B167" s="272">
        <v>598634.13</v>
      </c>
      <c r="C167" s="272">
        <v>0</v>
      </c>
      <c r="D167" s="272">
        <v>37370.370000000003</v>
      </c>
      <c r="F167" s="288">
        <v>557333.04</v>
      </c>
      <c r="G167" s="288">
        <v>79195.37</v>
      </c>
      <c r="H167" s="276">
        <v>9500</v>
      </c>
      <c r="I167" s="276">
        <v>15037.6</v>
      </c>
      <c r="K167" s="276">
        <v>117.87</v>
      </c>
      <c r="N167" s="288">
        <v>1659140.58</v>
      </c>
      <c r="P167" s="273">
        <v>1292401.98</v>
      </c>
      <c r="Q167" s="273">
        <v>143100</v>
      </c>
      <c r="R167" s="273">
        <v>2292.86</v>
      </c>
      <c r="S167" s="273">
        <v>2057340</v>
      </c>
      <c r="T167" s="273">
        <v>33000</v>
      </c>
      <c r="U167" s="274">
        <v>2571676</v>
      </c>
      <c r="X167" s="274">
        <v>689810.21</v>
      </c>
      <c r="Y167" s="274">
        <v>141509</v>
      </c>
    </row>
    <row r="168" spans="1:27" x14ac:dyDescent="0.25">
      <c r="A168" s="288" t="s">
        <v>2165</v>
      </c>
      <c r="B168" s="272">
        <v>352640.13</v>
      </c>
      <c r="C168" s="272">
        <v>0</v>
      </c>
      <c r="D168" s="272">
        <v>119456.02</v>
      </c>
      <c r="F168" s="288">
        <v>541898.36</v>
      </c>
      <c r="G168" s="288">
        <v>148933.16</v>
      </c>
      <c r="H168" s="276">
        <v>5000</v>
      </c>
      <c r="I168" s="276">
        <v>20758.5</v>
      </c>
      <c r="K168" s="276">
        <v>617.37</v>
      </c>
      <c r="M168" s="288">
        <v>7821</v>
      </c>
      <c r="N168" s="288">
        <v>3430123.36</v>
      </c>
      <c r="P168" s="273">
        <v>1628773.5</v>
      </c>
      <c r="Q168" s="273">
        <v>340316</v>
      </c>
      <c r="R168" s="273">
        <v>1431.04</v>
      </c>
      <c r="S168" s="273">
        <v>2506560</v>
      </c>
      <c r="T168" s="273">
        <v>97300</v>
      </c>
      <c r="U168" s="274">
        <v>3180190</v>
      </c>
      <c r="X168" s="274">
        <v>838704.09</v>
      </c>
      <c r="Y168" s="274">
        <v>256514.7</v>
      </c>
    </row>
    <row r="169" spans="1:27" x14ac:dyDescent="0.25">
      <c r="A169" s="288" t="s">
        <v>2166</v>
      </c>
      <c r="B169" s="272">
        <v>508516.48</v>
      </c>
      <c r="C169" s="272">
        <v>0</v>
      </c>
      <c r="D169" s="272">
        <v>57548.76</v>
      </c>
      <c r="F169" s="288">
        <v>416495</v>
      </c>
      <c r="G169" s="288">
        <v>115410.85</v>
      </c>
      <c r="K169" s="276">
        <v>1001.92</v>
      </c>
      <c r="M169" s="288">
        <v>-11100</v>
      </c>
      <c r="N169" s="288">
        <v>2074034.47</v>
      </c>
      <c r="P169" s="273">
        <v>1393589.42</v>
      </c>
      <c r="Q169" s="273">
        <v>68800</v>
      </c>
      <c r="R169" s="273">
        <v>2120.0700000000002</v>
      </c>
      <c r="S169" s="273">
        <v>699040</v>
      </c>
      <c r="T169" s="273">
        <v>1400</v>
      </c>
      <c r="U169" s="274">
        <v>1463120</v>
      </c>
      <c r="V169" s="274">
        <v>44340</v>
      </c>
      <c r="W169" s="274">
        <v>540</v>
      </c>
      <c r="X169" s="274">
        <v>559923.81000000006</v>
      </c>
      <c r="Y169" s="274">
        <v>28293.279999999999</v>
      </c>
    </row>
    <row r="170" spans="1:27" x14ac:dyDescent="0.25">
      <c r="A170" s="288" t="s">
        <v>2167</v>
      </c>
      <c r="B170" s="272">
        <v>642131.44999999995</v>
      </c>
      <c r="C170" s="272">
        <v>0</v>
      </c>
      <c r="D170" s="272">
        <v>79868.17</v>
      </c>
      <c r="F170" s="288">
        <v>255901.95</v>
      </c>
      <c r="G170" s="288">
        <v>63115</v>
      </c>
      <c r="K170" s="276">
        <v>141035.68</v>
      </c>
      <c r="M170" s="288">
        <v>-2514.46</v>
      </c>
      <c r="N170" s="288">
        <v>2188176.4900000002</v>
      </c>
      <c r="P170" s="273">
        <v>2548922.91</v>
      </c>
      <c r="Q170" s="273">
        <v>165000</v>
      </c>
      <c r="R170" s="273">
        <v>1472.39</v>
      </c>
      <c r="S170" s="273">
        <v>1142380</v>
      </c>
      <c r="T170" s="273">
        <v>4500</v>
      </c>
      <c r="U170" s="274">
        <v>2209473</v>
      </c>
      <c r="X170" s="274">
        <v>1163885.3600000001</v>
      </c>
      <c r="Y170" s="274">
        <v>138147.51</v>
      </c>
    </row>
    <row r="171" spans="1:27" x14ac:dyDescent="0.25">
      <c r="A171" s="288" t="s">
        <v>2168</v>
      </c>
      <c r="B171" s="272">
        <v>458213.88</v>
      </c>
      <c r="C171" s="272">
        <v>0</v>
      </c>
      <c r="D171" s="272">
        <v>113095.56</v>
      </c>
      <c r="F171" s="288">
        <v>491206.28</v>
      </c>
      <c r="G171" s="288">
        <v>682914.28</v>
      </c>
      <c r="K171" s="276">
        <v>4608</v>
      </c>
      <c r="M171" s="288">
        <v>-22290.98</v>
      </c>
      <c r="N171" s="288">
        <v>1890317.34</v>
      </c>
      <c r="P171" s="273">
        <v>2114031.7999999998</v>
      </c>
      <c r="Q171" s="273">
        <v>90000</v>
      </c>
      <c r="R171" s="273">
        <v>1124</v>
      </c>
      <c r="S171" s="273">
        <v>1303748</v>
      </c>
      <c r="T171" s="273">
        <v>4200</v>
      </c>
      <c r="U171" s="274">
        <v>1908568</v>
      </c>
      <c r="V171" s="274">
        <v>8960</v>
      </c>
      <c r="X171" s="274">
        <v>1268834.94</v>
      </c>
      <c r="Y171" s="274">
        <v>124945.98</v>
      </c>
    </row>
    <row r="172" spans="1:27" x14ac:dyDescent="0.25">
      <c r="A172" s="288" t="s">
        <v>2169</v>
      </c>
      <c r="B172" s="272">
        <v>586012.6</v>
      </c>
      <c r="C172" s="272">
        <v>0</v>
      </c>
      <c r="D172" s="272">
        <v>45047.61</v>
      </c>
      <c r="F172" s="288">
        <v>334251.95</v>
      </c>
      <c r="G172" s="288">
        <v>250650.61</v>
      </c>
      <c r="K172" s="276">
        <v>183820.79999999999</v>
      </c>
      <c r="M172" s="288">
        <v>-2270</v>
      </c>
      <c r="N172" s="288">
        <v>2400624.13</v>
      </c>
      <c r="P172" s="273">
        <v>1724041.86</v>
      </c>
      <c r="Q172" s="273">
        <v>321630</v>
      </c>
      <c r="R172" s="273">
        <v>2329.91</v>
      </c>
      <c r="S172" s="273">
        <v>2078446</v>
      </c>
      <c r="T172" s="273">
        <v>3700</v>
      </c>
      <c r="U172" s="274">
        <v>2721526</v>
      </c>
      <c r="V172" s="274">
        <v>13600</v>
      </c>
      <c r="W172" s="274">
        <v>28514</v>
      </c>
      <c r="X172" s="274">
        <v>1045841.61</v>
      </c>
      <c r="Y172" s="274">
        <v>192809.8</v>
      </c>
    </row>
    <row r="173" spans="1:27" x14ac:dyDescent="0.25">
      <c r="A173" s="288" t="s">
        <v>2170</v>
      </c>
      <c r="B173" s="272">
        <v>901606.21</v>
      </c>
      <c r="C173" s="272">
        <v>0</v>
      </c>
      <c r="D173" s="272">
        <v>37663.61</v>
      </c>
      <c r="F173" s="288">
        <v>708543</v>
      </c>
      <c r="G173" s="288">
        <v>550289.63</v>
      </c>
      <c r="K173" s="276">
        <v>13394.51</v>
      </c>
      <c r="M173" s="288">
        <v>-16.899999999999999</v>
      </c>
      <c r="N173" s="288">
        <v>1658240.02</v>
      </c>
      <c r="P173" s="273">
        <v>2497393.19</v>
      </c>
      <c r="Q173" s="273">
        <v>121800</v>
      </c>
      <c r="R173" s="273">
        <v>3936.37</v>
      </c>
      <c r="S173" s="273">
        <v>1222350</v>
      </c>
      <c r="T173" s="273">
        <v>1710</v>
      </c>
      <c r="U173" s="274">
        <v>2303404</v>
      </c>
      <c r="V173" s="274">
        <v>20140</v>
      </c>
      <c r="X173" s="274">
        <v>1291590.1399999999</v>
      </c>
      <c r="Y173" s="274">
        <v>187495.09</v>
      </c>
    </row>
    <row r="174" spans="1:27" x14ac:dyDescent="0.25">
      <c r="A174" s="288" t="s">
        <v>2171</v>
      </c>
      <c r="B174" s="272">
        <v>469257.88</v>
      </c>
      <c r="D174" s="272">
        <v>101586.86</v>
      </c>
      <c r="F174" s="288">
        <v>401969.84</v>
      </c>
      <c r="G174" s="288">
        <v>104996.08</v>
      </c>
      <c r="K174" s="276">
        <v>631.19000000000005</v>
      </c>
      <c r="M174" s="288">
        <v>14226.53</v>
      </c>
      <c r="N174" s="288">
        <v>2400624.13</v>
      </c>
      <c r="P174" s="273">
        <v>2577601.29</v>
      </c>
      <c r="Q174" s="273">
        <v>292725</v>
      </c>
      <c r="R174" s="273">
        <v>1439.17</v>
      </c>
      <c r="S174" s="273">
        <v>1224551</v>
      </c>
      <c r="T174" s="273">
        <v>4400</v>
      </c>
      <c r="U174" s="274">
        <v>2417647</v>
      </c>
      <c r="V174" s="274">
        <v>12340</v>
      </c>
      <c r="X174" s="274">
        <v>1166154.78</v>
      </c>
      <c r="Y174" s="274">
        <v>107024.92</v>
      </c>
    </row>
    <row r="175" spans="1:27" x14ac:dyDescent="0.25">
      <c r="A175" s="288" t="s">
        <v>2172</v>
      </c>
      <c r="B175" s="272">
        <v>808695.03</v>
      </c>
      <c r="C175" s="272">
        <v>0</v>
      </c>
      <c r="D175" s="272">
        <v>18540.47</v>
      </c>
      <c r="F175" s="288">
        <v>144359.66</v>
      </c>
      <c r="G175" s="288">
        <v>124957.89</v>
      </c>
      <c r="H175" s="276">
        <v>7000</v>
      </c>
      <c r="I175" s="276">
        <v>35562.5</v>
      </c>
      <c r="K175" s="276">
        <v>505.42</v>
      </c>
      <c r="N175" s="288">
        <v>1908740.29</v>
      </c>
      <c r="P175" s="273">
        <v>1841830.34</v>
      </c>
      <c r="Q175" s="273">
        <v>452850</v>
      </c>
      <c r="R175" s="273">
        <v>4152.49</v>
      </c>
      <c r="S175" s="273">
        <v>1470580</v>
      </c>
      <c r="T175" s="273">
        <v>2379.98</v>
      </c>
      <c r="U175" s="274">
        <v>2222620</v>
      </c>
      <c r="X175" s="274">
        <v>854021.73</v>
      </c>
      <c r="Y175" s="274">
        <v>162875.78</v>
      </c>
    </row>
    <row r="176" spans="1:27" x14ac:dyDescent="0.25">
      <c r="A176" s="288" t="s">
        <v>2173</v>
      </c>
      <c r="B176" s="272">
        <v>682017.93</v>
      </c>
      <c r="C176" s="272">
        <v>0</v>
      </c>
      <c r="D176" s="272">
        <v>32976.370000000003</v>
      </c>
      <c r="F176" s="288">
        <v>520018.73</v>
      </c>
      <c r="G176" s="288">
        <v>214369.73</v>
      </c>
      <c r="H176" s="276">
        <v>5000</v>
      </c>
      <c r="I176" s="276">
        <v>32062.5</v>
      </c>
      <c r="K176" s="276">
        <v>219.73</v>
      </c>
      <c r="N176" s="288">
        <v>2036218.61</v>
      </c>
      <c r="P176" s="273">
        <v>2305120.5</v>
      </c>
      <c r="Q176" s="273">
        <v>202360</v>
      </c>
      <c r="R176" s="273">
        <v>2825.52</v>
      </c>
      <c r="S176" s="273">
        <v>1512160</v>
      </c>
      <c r="U176" s="274">
        <v>2743900</v>
      </c>
      <c r="X176" s="274">
        <v>686367.28</v>
      </c>
      <c r="Y176" s="274">
        <v>286631.64</v>
      </c>
    </row>
    <row r="177" spans="1:27" x14ac:dyDescent="0.25">
      <c r="A177" s="288" t="s">
        <v>2174</v>
      </c>
      <c r="B177" s="272">
        <v>589861.56999999995</v>
      </c>
      <c r="C177" s="272">
        <v>0</v>
      </c>
      <c r="D177" s="272">
        <v>16796.29</v>
      </c>
      <c r="F177" s="288">
        <v>130099.62</v>
      </c>
      <c r="G177" s="288">
        <v>233675.01</v>
      </c>
      <c r="H177" s="276">
        <v>4000</v>
      </c>
      <c r="I177" s="276">
        <v>24562.5</v>
      </c>
      <c r="K177" s="276">
        <v>214.55</v>
      </c>
      <c r="M177" s="288">
        <v>1858.62</v>
      </c>
      <c r="N177" s="288">
        <v>2581996.2400000002</v>
      </c>
      <c r="P177" s="273">
        <v>1284227.1399999999</v>
      </c>
      <c r="Q177" s="273">
        <v>149878</v>
      </c>
      <c r="R177" s="273">
        <v>2200.6999999999998</v>
      </c>
      <c r="S177" s="273">
        <v>1276300</v>
      </c>
      <c r="U177" s="274">
        <v>1823950</v>
      </c>
      <c r="X177" s="274">
        <v>448156.22</v>
      </c>
      <c r="Y177" s="274">
        <v>221716.38</v>
      </c>
    </row>
    <row r="178" spans="1:27" x14ac:dyDescent="0.25">
      <c r="A178" s="288" t="s">
        <v>2175</v>
      </c>
      <c r="B178" s="272">
        <v>400700.24</v>
      </c>
      <c r="C178" s="272">
        <v>38600</v>
      </c>
      <c r="D178" s="272">
        <v>19535.650000000001</v>
      </c>
      <c r="E178" s="272">
        <v>0</v>
      </c>
      <c r="F178" s="288">
        <v>234582.33</v>
      </c>
      <c r="G178" s="288">
        <v>201124.24</v>
      </c>
      <c r="H178" s="276">
        <v>7000</v>
      </c>
      <c r="I178" s="276">
        <v>33288.589999999997</v>
      </c>
      <c r="K178" s="276">
        <v>656.76</v>
      </c>
      <c r="N178" s="288">
        <v>1442473.15</v>
      </c>
      <c r="P178" s="273">
        <v>1817634.23</v>
      </c>
      <c r="Q178" s="273">
        <v>169954</v>
      </c>
      <c r="R178" s="273">
        <v>2581.14</v>
      </c>
      <c r="S178" s="273">
        <v>1087680</v>
      </c>
      <c r="T178" s="273">
        <v>180</v>
      </c>
      <c r="U178" s="274">
        <v>1867880</v>
      </c>
      <c r="X178" s="274">
        <v>1023708.7</v>
      </c>
      <c r="Y178" s="274">
        <v>204350.39</v>
      </c>
    </row>
    <row r="179" spans="1:27" x14ac:dyDescent="0.25">
      <c r="A179" s="288" t="s">
        <v>2176</v>
      </c>
      <c r="B179" s="272">
        <v>708805.26</v>
      </c>
      <c r="C179" s="272">
        <v>0</v>
      </c>
      <c r="D179" s="272">
        <v>11269.93</v>
      </c>
      <c r="F179" s="288">
        <v>294077.65999999997</v>
      </c>
      <c r="G179" s="288">
        <v>131592.23000000001</v>
      </c>
      <c r="H179" s="276">
        <v>4000</v>
      </c>
      <c r="I179" s="276">
        <v>27071.759999999998</v>
      </c>
      <c r="K179" s="276">
        <v>0</v>
      </c>
      <c r="N179" s="288">
        <v>1708773.29</v>
      </c>
      <c r="P179" s="273">
        <v>1185824.44</v>
      </c>
      <c r="Q179" s="273">
        <v>104920</v>
      </c>
      <c r="R179" s="273">
        <v>3051.82</v>
      </c>
      <c r="S179" s="273">
        <v>1170820</v>
      </c>
      <c r="U179" s="274">
        <v>1625980</v>
      </c>
      <c r="X179" s="274">
        <v>609953.27</v>
      </c>
      <c r="Y179" s="274">
        <v>196431.7</v>
      </c>
    </row>
    <row r="180" spans="1:27" x14ac:dyDescent="0.25">
      <c r="A180" s="288" t="s">
        <v>2177</v>
      </c>
      <c r="B180" s="272">
        <v>425134.07</v>
      </c>
      <c r="C180" s="272">
        <v>0</v>
      </c>
      <c r="D180" s="272">
        <v>19613.650000000001</v>
      </c>
      <c r="F180" s="288">
        <v>30380.19</v>
      </c>
      <c r="G180" s="288">
        <v>110318.59</v>
      </c>
      <c r="H180" s="276">
        <v>5750</v>
      </c>
      <c r="I180" s="276">
        <v>28262.5</v>
      </c>
      <c r="K180" s="276">
        <v>131.88999999999999</v>
      </c>
      <c r="M180" s="288">
        <v>1311</v>
      </c>
      <c r="N180" s="288">
        <v>1572242.02</v>
      </c>
      <c r="P180" s="273">
        <v>1331468.29</v>
      </c>
      <c r="Q180" s="273">
        <v>143600</v>
      </c>
      <c r="R180" s="273">
        <v>1782.97</v>
      </c>
      <c r="S180" s="273">
        <v>1125260</v>
      </c>
      <c r="U180" s="274">
        <v>1672530</v>
      </c>
      <c r="X180" s="274">
        <v>589198.88</v>
      </c>
      <c r="Y180" s="274">
        <v>69858.97</v>
      </c>
    </row>
    <row r="181" spans="1:27" x14ac:dyDescent="0.25">
      <c r="A181" s="288" t="s">
        <v>2178</v>
      </c>
      <c r="B181" s="272">
        <v>402550.1</v>
      </c>
      <c r="C181" s="272">
        <v>0</v>
      </c>
      <c r="D181" s="272">
        <v>24191.93</v>
      </c>
      <c r="F181" s="288">
        <v>96158.42</v>
      </c>
      <c r="G181" s="288">
        <v>167440.42000000001</v>
      </c>
      <c r="H181" s="276">
        <v>5000</v>
      </c>
      <c r="I181" s="276">
        <v>37478.5</v>
      </c>
      <c r="K181" s="276">
        <v>334.73</v>
      </c>
      <c r="N181" s="288">
        <v>1286359.3700000001</v>
      </c>
      <c r="P181" s="273">
        <v>1586916.43</v>
      </c>
      <c r="Q181" s="273">
        <v>230000</v>
      </c>
      <c r="R181" s="273">
        <v>1925.1</v>
      </c>
      <c r="S181" s="273">
        <v>1210380</v>
      </c>
      <c r="U181" s="274">
        <v>1811220</v>
      </c>
      <c r="X181" s="274">
        <v>692711.85</v>
      </c>
      <c r="Y181" s="274">
        <v>96941.4</v>
      </c>
    </row>
    <row r="182" spans="1:27" x14ac:dyDescent="0.25">
      <c r="A182" s="288" t="s">
        <v>2179</v>
      </c>
      <c r="B182" s="272">
        <v>424638.64</v>
      </c>
      <c r="C182" s="272">
        <v>26795.14</v>
      </c>
      <c r="D182" s="272">
        <v>72690.990000000005</v>
      </c>
      <c r="F182" s="288">
        <v>254703.65</v>
      </c>
      <c r="G182" s="288">
        <v>104324.23</v>
      </c>
      <c r="H182" s="276">
        <v>67629.47</v>
      </c>
      <c r="I182" s="276">
        <v>12996.65</v>
      </c>
      <c r="J182" s="276">
        <v>1107</v>
      </c>
      <c r="M182" s="288">
        <v>2696</v>
      </c>
      <c r="N182" s="288">
        <v>1621669.25</v>
      </c>
      <c r="P182" s="273">
        <v>777633.46</v>
      </c>
      <c r="Q182" s="273">
        <v>73870</v>
      </c>
      <c r="R182" s="273">
        <v>1863.89</v>
      </c>
      <c r="S182" s="273">
        <v>631700</v>
      </c>
      <c r="T182" s="273">
        <v>235871.4</v>
      </c>
      <c r="U182" s="274">
        <v>1056317</v>
      </c>
      <c r="X182" s="274">
        <v>487303.91</v>
      </c>
      <c r="Y182" s="274">
        <v>93518.42</v>
      </c>
      <c r="AA182" s="274">
        <v>102.46</v>
      </c>
    </row>
    <row r="183" spans="1:27" x14ac:dyDescent="0.25">
      <c r="A183" s="288" t="s">
        <v>2180</v>
      </c>
      <c r="B183" s="272">
        <v>136445.32999999999</v>
      </c>
      <c r="C183" s="272">
        <v>0</v>
      </c>
      <c r="D183" s="272">
        <v>96542.59</v>
      </c>
      <c r="F183" s="288">
        <v>360197.43</v>
      </c>
      <c r="G183" s="288">
        <v>211541.84</v>
      </c>
      <c r="H183" s="276">
        <v>85500</v>
      </c>
      <c r="K183" s="276">
        <v>1180</v>
      </c>
      <c r="M183" s="288">
        <v>-10000</v>
      </c>
      <c r="N183" s="288">
        <v>2143817.25</v>
      </c>
      <c r="P183" s="273">
        <v>1408191.03</v>
      </c>
      <c r="Q183" s="273">
        <v>286250</v>
      </c>
      <c r="R183" s="273">
        <v>1047.5</v>
      </c>
      <c r="S183" s="273">
        <v>1434780</v>
      </c>
      <c r="T183" s="273">
        <v>80385</v>
      </c>
      <c r="U183" s="274">
        <v>1969620</v>
      </c>
      <c r="X183" s="274">
        <v>875383.79</v>
      </c>
      <c r="Y183" s="274">
        <v>153579.47</v>
      </c>
    </row>
    <row r="184" spans="1:27" x14ac:dyDescent="0.25">
      <c r="A184" s="288" t="s">
        <v>2181</v>
      </c>
      <c r="B184" s="272">
        <v>431611.85</v>
      </c>
      <c r="C184" s="272">
        <v>19205.95</v>
      </c>
      <c r="D184" s="272">
        <v>38387.910000000003</v>
      </c>
      <c r="F184" s="288">
        <v>2357683.19</v>
      </c>
      <c r="G184" s="288">
        <v>192969.78</v>
      </c>
      <c r="H184" s="276">
        <v>21000</v>
      </c>
      <c r="K184" s="276">
        <v>0</v>
      </c>
      <c r="N184" s="288">
        <v>309335.96999999997</v>
      </c>
      <c r="P184" s="273">
        <v>852098</v>
      </c>
      <c r="Q184" s="273">
        <v>93960</v>
      </c>
      <c r="R184" s="273">
        <v>1122.22</v>
      </c>
      <c r="S184" s="273">
        <v>1017920</v>
      </c>
      <c r="T184" s="273">
        <v>126600</v>
      </c>
      <c r="U184" s="274">
        <v>1360760</v>
      </c>
      <c r="X184" s="274">
        <v>505473.93</v>
      </c>
      <c r="Y184" s="274">
        <v>173258.25</v>
      </c>
    </row>
    <row r="185" spans="1:27" x14ac:dyDescent="0.25">
      <c r="A185" s="288" t="s">
        <v>2182</v>
      </c>
      <c r="B185" s="272">
        <v>134257</v>
      </c>
      <c r="C185" s="272">
        <v>29510.95</v>
      </c>
      <c r="D185" s="272">
        <v>53821.599999999999</v>
      </c>
      <c r="F185" s="288">
        <v>97859.91</v>
      </c>
      <c r="G185" s="288">
        <v>79167.92</v>
      </c>
      <c r="H185" s="276">
        <v>12300</v>
      </c>
      <c r="I185" s="276">
        <v>56537</v>
      </c>
      <c r="K185" s="276">
        <v>161</v>
      </c>
      <c r="M185" s="288">
        <v>-20000</v>
      </c>
      <c r="N185" s="288">
        <v>1558084.6</v>
      </c>
      <c r="P185" s="273">
        <v>943415.37</v>
      </c>
      <c r="Q185" s="273">
        <v>86800</v>
      </c>
      <c r="R185" s="273">
        <v>943.71</v>
      </c>
      <c r="S185" s="273">
        <v>693990</v>
      </c>
      <c r="T185" s="273">
        <v>95292.99</v>
      </c>
      <c r="U185" s="274">
        <v>1135790</v>
      </c>
      <c r="X185" s="274">
        <v>689695.96</v>
      </c>
      <c r="Y185" s="274">
        <v>139743.35999999999</v>
      </c>
    </row>
    <row r="186" spans="1:27" x14ac:dyDescent="0.25">
      <c r="A186" s="288" t="s">
        <v>2183</v>
      </c>
      <c r="B186" s="272">
        <v>316357.52</v>
      </c>
      <c r="C186" s="272">
        <v>8434.15</v>
      </c>
      <c r="D186" s="272">
        <v>17573.150000000001</v>
      </c>
      <c r="F186" s="288">
        <v>400434.69</v>
      </c>
      <c r="G186" s="288">
        <v>238433.02</v>
      </c>
      <c r="H186" s="276">
        <v>300</v>
      </c>
      <c r="M186" s="288">
        <v>20571.91</v>
      </c>
      <c r="N186" s="288">
        <v>1939631.19</v>
      </c>
      <c r="P186" s="273">
        <v>1674390.66</v>
      </c>
      <c r="Q186" s="273">
        <v>148490</v>
      </c>
      <c r="R186" s="273">
        <v>1799.18</v>
      </c>
      <c r="S186" s="273">
        <v>1165950</v>
      </c>
      <c r="T186" s="273">
        <v>164766</v>
      </c>
      <c r="U186" s="274">
        <v>2033852.96</v>
      </c>
      <c r="X186" s="274">
        <v>891415.18</v>
      </c>
      <c r="Y186" s="274">
        <v>239363.75</v>
      </c>
    </row>
    <row r="187" spans="1:27" x14ac:dyDescent="0.25">
      <c r="A187" s="288" t="s">
        <v>2184</v>
      </c>
      <c r="B187" s="272">
        <v>508406.69</v>
      </c>
      <c r="C187" s="272">
        <v>39817.75</v>
      </c>
      <c r="D187" s="272">
        <v>245264.31</v>
      </c>
      <c r="F187" s="288">
        <v>124893.75</v>
      </c>
      <c r="G187" s="288">
        <v>108723.61</v>
      </c>
      <c r="H187" s="276">
        <v>18250</v>
      </c>
      <c r="I187" s="276">
        <v>10500</v>
      </c>
      <c r="K187" s="276">
        <v>0</v>
      </c>
      <c r="N187" s="288">
        <v>2258666.42</v>
      </c>
      <c r="P187" s="273">
        <v>2115754.79</v>
      </c>
      <c r="Q187" s="273">
        <v>115720</v>
      </c>
      <c r="R187" s="273">
        <v>2624.39</v>
      </c>
      <c r="S187" s="273">
        <v>1994750</v>
      </c>
      <c r="T187" s="273">
        <v>167308.01999999999</v>
      </c>
      <c r="U187" s="274">
        <v>3062106</v>
      </c>
      <c r="X187" s="274">
        <v>890303.44</v>
      </c>
      <c r="Y187" s="274">
        <v>237450.07</v>
      </c>
    </row>
    <row r="188" spans="1:27" x14ac:dyDescent="0.25">
      <c r="A188" s="288" t="s">
        <v>2185</v>
      </c>
      <c r="B188" s="272">
        <v>127842.93</v>
      </c>
      <c r="C188" s="272">
        <v>37328.400000000001</v>
      </c>
      <c r="D188" s="272">
        <v>42225.7</v>
      </c>
      <c r="F188" s="288">
        <v>-49685.16</v>
      </c>
      <c r="G188" s="288">
        <v>699691.84</v>
      </c>
      <c r="H188" s="276">
        <v>19622</v>
      </c>
      <c r="I188" s="276">
        <v>40085</v>
      </c>
      <c r="M188" s="288">
        <v>7230</v>
      </c>
      <c r="N188" s="288">
        <v>3335566.08</v>
      </c>
      <c r="P188" s="273">
        <v>688578.19</v>
      </c>
      <c r="Q188" s="273">
        <v>43600</v>
      </c>
      <c r="R188" s="273">
        <v>1127.1600000000001</v>
      </c>
      <c r="S188" s="273">
        <v>756135</v>
      </c>
      <c r="T188" s="273">
        <v>726677</v>
      </c>
      <c r="U188" s="274">
        <v>990283</v>
      </c>
      <c r="X188" s="274">
        <v>495730.83</v>
      </c>
      <c r="Y188" s="274">
        <v>188258.76</v>
      </c>
      <c r="AA188" s="274">
        <v>70.12</v>
      </c>
    </row>
    <row r="189" spans="1:27" x14ac:dyDescent="0.25">
      <c r="A189" s="288" t="s">
        <v>2186</v>
      </c>
      <c r="B189" s="272">
        <v>381612.74</v>
      </c>
      <c r="C189" s="272">
        <v>0</v>
      </c>
      <c r="D189" s="272">
        <v>33402.639999999999</v>
      </c>
      <c r="F189" s="288">
        <v>283402.68</v>
      </c>
      <c r="G189" s="288">
        <v>74898.100000000006</v>
      </c>
      <c r="H189" s="276">
        <v>29390</v>
      </c>
      <c r="I189" s="276">
        <v>39045.599999999999</v>
      </c>
      <c r="K189" s="276">
        <v>0</v>
      </c>
      <c r="N189" s="288">
        <v>1980732.96</v>
      </c>
      <c r="P189" s="273">
        <v>1540758.52</v>
      </c>
      <c r="Q189" s="273">
        <v>109750</v>
      </c>
      <c r="R189" s="273">
        <v>2760.82</v>
      </c>
      <c r="S189" s="273">
        <v>913185</v>
      </c>
      <c r="T189" s="273">
        <v>193985.61</v>
      </c>
      <c r="U189" s="274">
        <v>1708867</v>
      </c>
      <c r="X189" s="274">
        <v>764065.64</v>
      </c>
      <c r="Y189" s="274">
        <v>198167.77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K195"/>
  <sheetViews>
    <sheetView topLeftCell="A73" zoomScale="69" zoomScaleNormal="69" workbookViewId="0">
      <selection activeCell="F94" sqref="F94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92" bestFit="1" customWidth="1"/>
    <col min="4" max="4" width="25.09765625" style="93" customWidth="1"/>
    <col min="5" max="5" width="39.09765625" style="288" bestFit="1" customWidth="1"/>
    <col min="6" max="6" width="31.8984375" style="272" bestFit="1" customWidth="1"/>
    <col min="7" max="7" width="31" style="272" bestFit="1" customWidth="1"/>
    <col min="8" max="8" width="22.69921875" style="272" bestFit="1" customWidth="1"/>
    <col min="9" max="9" width="22.5" style="272" bestFit="1" customWidth="1"/>
    <col min="10" max="10" width="17" style="288" bestFit="1" customWidth="1"/>
    <col min="11" max="11" width="14.59765625" style="288" bestFit="1" customWidth="1"/>
    <col min="12" max="12" width="16.59765625" style="276" bestFit="1" customWidth="1"/>
    <col min="13" max="13" width="18.8984375" style="276" bestFit="1" customWidth="1"/>
    <col min="14" max="14" width="18.09765625" style="276" bestFit="1" customWidth="1"/>
    <col min="15" max="15" width="20.09765625" style="276" bestFit="1" customWidth="1"/>
    <col min="16" max="16" width="26.5" style="288" bestFit="1" customWidth="1"/>
    <col min="17" max="17" width="26.59765625" style="288" bestFit="1" customWidth="1"/>
    <col min="18" max="18" width="17" style="288" bestFit="1" customWidth="1"/>
    <col min="19" max="19" width="26.09765625" style="273" bestFit="1" customWidth="1"/>
    <col min="20" max="20" width="42.8984375" style="273" bestFit="1" customWidth="1"/>
    <col min="21" max="21" width="43.59765625" style="273" bestFit="1" customWidth="1"/>
    <col min="22" max="22" width="27.69921875" style="273" bestFit="1" customWidth="1"/>
    <col min="23" max="23" width="53.09765625" style="273" bestFit="1" customWidth="1"/>
    <col min="24" max="24" width="14.59765625" style="273" bestFit="1" customWidth="1"/>
    <col min="25" max="25" width="19.09765625" style="274" bestFit="1" customWidth="1"/>
    <col min="26" max="26" width="25.5" style="274" bestFit="1" customWidth="1"/>
    <col min="27" max="27" width="23.8984375" style="274" bestFit="1" customWidth="1"/>
    <col min="28" max="28" width="41" style="274" bestFit="1" customWidth="1"/>
    <col min="29" max="31" width="41" style="274" customWidth="1"/>
    <col min="32" max="32" width="20.09765625" style="102" customWidth="1"/>
    <col min="33" max="33" width="15.5" style="36" bestFit="1" customWidth="1"/>
    <col min="34" max="34" width="14.09765625" style="31" bestFit="1" customWidth="1"/>
    <col min="35" max="35" width="15.09765625" style="40" bestFit="1" customWidth="1"/>
    <col min="36" max="36" width="15.09765625" style="41" bestFit="1" customWidth="1"/>
    <col min="37" max="37" width="16.69921875" style="32" bestFit="1" customWidth="1"/>
    <col min="38" max="16384" width="9" style="1"/>
  </cols>
  <sheetData>
    <row r="1" spans="3:37" x14ac:dyDescent="0.25">
      <c r="E1" s="288" t="s">
        <v>590</v>
      </c>
      <c r="F1" s="272" t="s">
        <v>1438</v>
      </c>
      <c r="G1" s="272" t="s">
        <v>1439</v>
      </c>
      <c r="H1" s="272" t="s">
        <v>1440</v>
      </c>
      <c r="I1" s="272" t="s">
        <v>1441</v>
      </c>
      <c r="J1" s="288" t="s">
        <v>1442</v>
      </c>
      <c r="K1" s="288" t="s">
        <v>1443</v>
      </c>
      <c r="L1" s="276" t="s">
        <v>1445</v>
      </c>
      <c r="M1" s="276" t="s">
        <v>1446</v>
      </c>
      <c r="N1" s="276" t="s">
        <v>1448</v>
      </c>
      <c r="O1" s="276" t="s">
        <v>1449</v>
      </c>
      <c r="P1" s="288" t="s">
        <v>1451</v>
      </c>
      <c r="Q1" s="288" t="s">
        <v>1452</v>
      </c>
      <c r="R1" s="288" t="s">
        <v>1453</v>
      </c>
      <c r="S1" s="273" t="s">
        <v>1454</v>
      </c>
      <c r="T1" s="273" t="s">
        <v>1455</v>
      </c>
      <c r="U1" s="273" t="s">
        <v>1456</v>
      </c>
      <c r="V1" s="273" t="s">
        <v>1457</v>
      </c>
      <c r="W1" s="273" t="s">
        <v>1458</v>
      </c>
      <c r="X1" s="273" t="s">
        <v>1459</v>
      </c>
      <c r="Y1" s="274" t="s">
        <v>1460</v>
      </c>
      <c r="Z1" s="274" t="s">
        <v>1461</v>
      </c>
      <c r="AA1" s="274" t="s">
        <v>1462</v>
      </c>
      <c r="AB1" s="274" t="s">
        <v>1463</v>
      </c>
      <c r="AC1" s="274" t="s">
        <v>1464</v>
      </c>
      <c r="AD1" s="274" t="s">
        <v>1466</v>
      </c>
      <c r="AE1" s="274" t="s">
        <v>1467</v>
      </c>
      <c r="AF1" s="101" t="s">
        <v>6</v>
      </c>
      <c r="AG1" s="36" t="s">
        <v>7</v>
      </c>
      <c r="AH1" s="38" t="s">
        <v>8</v>
      </c>
      <c r="AI1" s="39" t="s">
        <v>9</v>
      </c>
      <c r="AJ1" s="28" t="s">
        <v>10</v>
      </c>
      <c r="AK1" s="32" t="s">
        <v>11</v>
      </c>
    </row>
    <row r="2" spans="3:37" x14ac:dyDescent="0.25">
      <c r="E2" s="288" t="s">
        <v>591</v>
      </c>
      <c r="F2" s="272" t="s">
        <v>1468</v>
      </c>
      <c r="G2" s="272" t="s">
        <v>1469</v>
      </c>
      <c r="H2" s="272" t="s">
        <v>1470</v>
      </c>
      <c r="I2" s="272" t="s">
        <v>1471</v>
      </c>
      <c r="J2" s="288" t="s">
        <v>1472</v>
      </c>
      <c r="K2" s="288" t="s">
        <v>1473</v>
      </c>
      <c r="L2" s="276" t="s">
        <v>1475</v>
      </c>
      <c r="M2" s="276" t="s">
        <v>1476</v>
      </c>
      <c r="N2" s="276" t="s">
        <v>1478</v>
      </c>
      <c r="O2" s="276" t="s">
        <v>1479</v>
      </c>
      <c r="P2" s="288" t="s">
        <v>1481</v>
      </c>
      <c r="Q2" s="288" t="s">
        <v>1482</v>
      </c>
      <c r="R2" s="288" t="s">
        <v>1483</v>
      </c>
      <c r="S2" s="273" t="s">
        <v>1484</v>
      </c>
      <c r="T2" s="273" t="s">
        <v>1485</v>
      </c>
      <c r="U2" s="273" t="s">
        <v>1486</v>
      </c>
      <c r="V2" s="273" t="s">
        <v>1487</v>
      </c>
      <c r="W2" s="273" t="s">
        <v>1488</v>
      </c>
      <c r="X2" s="273" t="s">
        <v>1489</v>
      </c>
      <c r="Y2" s="274" t="s">
        <v>1490</v>
      </c>
      <c r="Z2" s="274" t="s">
        <v>1491</v>
      </c>
      <c r="AA2" s="274" t="s">
        <v>1492</v>
      </c>
      <c r="AB2" s="274" t="s">
        <v>1493</v>
      </c>
      <c r="AC2" s="274" t="s">
        <v>1494</v>
      </c>
      <c r="AD2" s="274" t="s">
        <v>1496</v>
      </c>
      <c r="AE2" s="274" t="s">
        <v>1497</v>
      </c>
      <c r="AF2" s="101"/>
      <c r="AH2" s="38"/>
      <c r="AI2" s="39"/>
      <c r="AJ2" s="28"/>
    </row>
    <row r="3" spans="3:37" x14ac:dyDescent="0.25">
      <c r="E3" s="288" t="s">
        <v>592</v>
      </c>
      <c r="F3" s="272">
        <v>57477274.710000001</v>
      </c>
      <c r="G3" s="272">
        <v>5029434.1500000004</v>
      </c>
      <c r="H3" s="272">
        <v>12729801.41</v>
      </c>
      <c r="I3" s="272">
        <v>0</v>
      </c>
      <c r="J3" s="288">
        <v>95994878.989999995</v>
      </c>
      <c r="K3" s="288">
        <v>28509486.16</v>
      </c>
      <c r="L3" s="276">
        <v>406549.7</v>
      </c>
      <c r="M3" s="276">
        <v>4864459.05</v>
      </c>
      <c r="N3" s="276">
        <v>273256</v>
      </c>
      <c r="O3" s="276">
        <v>1467474.78</v>
      </c>
      <c r="P3" s="288">
        <v>-863692.44</v>
      </c>
      <c r="Q3" s="288">
        <v>-70977458.049999997</v>
      </c>
      <c r="R3" s="288">
        <v>339110728.77999997</v>
      </c>
      <c r="S3" s="273">
        <v>38951.980000000003</v>
      </c>
      <c r="T3" s="273">
        <v>256890441.53</v>
      </c>
      <c r="U3" s="273">
        <v>20927622.800000001</v>
      </c>
      <c r="V3" s="273">
        <v>253021.42</v>
      </c>
      <c r="W3" s="273">
        <v>267284087.34</v>
      </c>
      <c r="X3" s="273">
        <v>30910033.469999999</v>
      </c>
      <c r="Y3" s="274">
        <v>383166467.36000001</v>
      </c>
      <c r="Z3" s="274">
        <v>817918.06</v>
      </c>
      <c r="AA3" s="274">
        <v>2231290.86</v>
      </c>
      <c r="AB3" s="274">
        <v>146680876.19999999</v>
      </c>
      <c r="AC3" s="274">
        <v>25619581.969999999</v>
      </c>
      <c r="AD3" s="274">
        <v>2</v>
      </c>
      <c r="AE3" s="274">
        <v>322953.99</v>
      </c>
      <c r="AF3" s="103">
        <f t="shared" ref="AF3:AK3" si="0">SUM(AF4:AF193)</f>
        <v>74228939.949999988</v>
      </c>
      <c r="AG3" s="37">
        <f t="shared" si="0"/>
        <v>6992955.4899999993</v>
      </c>
      <c r="AH3" s="26">
        <f t="shared" si="0"/>
        <v>67235984.459999993</v>
      </c>
      <c r="AI3" s="17">
        <f t="shared" si="0"/>
        <v>572583491.08000016</v>
      </c>
      <c r="AJ3" s="19">
        <f t="shared" si="0"/>
        <v>554852397.12000024</v>
      </c>
      <c r="AK3" s="32">
        <f t="shared" si="0"/>
        <v>17731093.959999986</v>
      </c>
    </row>
    <row r="4" spans="3:37" x14ac:dyDescent="0.25">
      <c r="E4" s="288" t="s">
        <v>2017</v>
      </c>
      <c r="F4" s="272">
        <v>5324.14</v>
      </c>
      <c r="H4" s="272">
        <v>31455</v>
      </c>
      <c r="J4" s="288">
        <v>2</v>
      </c>
      <c r="K4" s="288">
        <v>18203</v>
      </c>
      <c r="Q4" s="288">
        <v>-1444091.99</v>
      </c>
      <c r="R4" s="288">
        <v>1570000</v>
      </c>
      <c r="S4" s="273">
        <v>21.13</v>
      </c>
      <c r="W4" s="273">
        <v>522175.5</v>
      </c>
      <c r="X4" s="273">
        <v>3899793.26</v>
      </c>
      <c r="Y4" s="274">
        <v>3937722.5</v>
      </c>
      <c r="AA4" s="274">
        <v>198050</v>
      </c>
      <c r="AB4" s="274">
        <v>357141.26</v>
      </c>
      <c r="AF4" s="103">
        <f t="shared" ref="AF4:AF35" si="1">SUM(F4:I4)</f>
        <v>36779.14</v>
      </c>
      <c r="AG4" s="37">
        <f t="shared" ref="AG4:AG35" si="2">SUM(L4:O4)</f>
        <v>0</v>
      </c>
      <c r="AH4" s="26">
        <f>AF4-AG4</f>
        <v>36779.14</v>
      </c>
      <c r="AI4" s="17">
        <f t="shared" ref="AI4:AI35" si="3">SUM(S4:X4)</f>
        <v>4421989.8899999997</v>
      </c>
      <c r="AJ4" s="19">
        <f>SUM(Y4:AE4)</f>
        <v>4492913.76</v>
      </c>
      <c r="AK4" s="32">
        <f>AI4-AJ4</f>
        <v>-70923.870000000112</v>
      </c>
    </row>
    <row r="5" spans="3:37" x14ac:dyDescent="0.25">
      <c r="E5" s="288" t="s">
        <v>2018</v>
      </c>
      <c r="F5" s="272">
        <v>2009.31</v>
      </c>
      <c r="H5" s="272">
        <v>754</v>
      </c>
      <c r="J5" s="288">
        <v>3</v>
      </c>
      <c r="K5" s="288">
        <v>4</v>
      </c>
      <c r="Q5" s="288">
        <v>-1200000</v>
      </c>
      <c r="R5" s="288">
        <v>1209311.82</v>
      </c>
      <c r="S5" s="273">
        <v>8.49</v>
      </c>
      <c r="W5" s="273">
        <v>1211192.5</v>
      </c>
      <c r="X5" s="273">
        <v>1179932.73</v>
      </c>
      <c r="Y5" s="274">
        <v>1554269.5</v>
      </c>
      <c r="AB5" s="274">
        <v>843405.73</v>
      </c>
      <c r="AF5" s="103">
        <f t="shared" si="1"/>
        <v>2763.31</v>
      </c>
      <c r="AG5" s="37">
        <f t="shared" si="2"/>
        <v>0</v>
      </c>
      <c r="AH5" s="26">
        <f t="shared" ref="AH5:AH68" si="4">AF5-AG5</f>
        <v>2763.31</v>
      </c>
      <c r="AI5" s="17">
        <f t="shared" si="3"/>
        <v>2391133.7199999997</v>
      </c>
      <c r="AJ5" s="19">
        <f t="shared" ref="AJ5:AJ68" si="5">SUM(Y5:AE5)</f>
        <v>2397675.23</v>
      </c>
      <c r="AK5" s="32">
        <f t="shared" ref="AK5:AK68" si="6">AI5-AJ5</f>
        <v>-6541.5100000002421</v>
      </c>
    </row>
    <row r="6" spans="3:37" x14ac:dyDescent="0.25">
      <c r="E6" s="288" t="s">
        <v>2019</v>
      </c>
      <c r="F6" s="272">
        <v>3847.21</v>
      </c>
      <c r="H6" s="272">
        <v>2150</v>
      </c>
      <c r="J6" s="288">
        <v>66896.67</v>
      </c>
      <c r="K6" s="288">
        <v>8012</v>
      </c>
      <c r="Q6" s="288">
        <v>-1187684.55</v>
      </c>
      <c r="R6" s="288">
        <v>1382089.34</v>
      </c>
      <c r="S6" s="273">
        <v>6.09</v>
      </c>
      <c r="W6" s="273">
        <v>1609410</v>
      </c>
      <c r="X6" s="273">
        <v>681983.83</v>
      </c>
      <c r="Y6" s="274">
        <v>1884603</v>
      </c>
      <c r="AA6" s="274">
        <v>44200</v>
      </c>
      <c r="AB6" s="274">
        <v>401635.83</v>
      </c>
      <c r="AF6" s="103">
        <f t="shared" si="1"/>
        <v>5997.21</v>
      </c>
      <c r="AG6" s="37">
        <f t="shared" si="2"/>
        <v>0</v>
      </c>
      <c r="AH6" s="26">
        <f t="shared" si="4"/>
        <v>5997.21</v>
      </c>
      <c r="AI6" s="17">
        <f t="shared" si="3"/>
        <v>2291399.92</v>
      </c>
      <c r="AJ6" s="19">
        <f t="shared" si="5"/>
        <v>2330438.83</v>
      </c>
      <c r="AK6" s="32">
        <f t="shared" si="6"/>
        <v>-39038.910000000149</v>
      </c>
    </row>
    <row r="7" spans="3:37" x14ac:dyDescent="0.25">
      <c r="E7" s="288" t="s">
        <v>2020</v>
      </c>
      <c r="F7" s="272">
        <v>668.42</v>
      </c>
      <c r="H7" s="272">
        <v>0</v>
      </c>
      <c r="J7" s="288">
        <v>2</v>
      </c>
      <c r="K7" s="288">
        <v>45</v>
      </c>
      <c r="Q7" s="288">
        <v>-1495304.59</v>
      </c>
      <c r="R7" s="288">
        <v>1532600</v>
      </c>
      <c r="S7" s="273">
        <v>39.01</v>
      </c>
      <c r="W7" s="273">
        <v>1173816</v>
      </c>
      <c r="X7" s="273">
        <v>2201973.0099999998</v>
      </c>
      <c r="Y7" s="274">
        <v>2416966</v>
      </c>
      <c r="AA7" s="274">
        <v>32802.49</v>
      </c>
      <c r="AB7" s="274">
        <v>962639.52</v>
      </c>
      <c r="AF7" s="103">
        <f t="shared" si="1"/>
        <v>668.42</v>
      </c>
      <c r="AG7" s="37">
        <f t="shared" si="2"/>
        <v>0</v>
      </c>
      <c r="AH7" s="26">
        <f t="shared" si="4"/>
        <v>668.42</v>
      </c>
      <c r="AI7" s="17">
        <f t="shared" si="3"/>
        <v>3375828.0199999996</v>
      </c>
      <c r="AJ7" s="19">
        <f t="shared" si="5"/>
        <v>3412408.0100000002</v>
      </c>
      <c r="AK7" s="32">
        <f t="shared" si="6"/>
        <v>-36579.990000000689</v>
      </c>
    </row>
    <row r="8" spans="3:37" x14ac:dyDescent="0.25">
      <c r="E8" s="288" t="s">
        <v>2021</v>
      </c>
      <c r="F8" s="272">
        <v>40134.99</v>
      </c>
      <c r="H8" s="272">
        <v>2340</v>
      </c>
      <c r="J8" s="288">
        <v>1679502</v>
      </c>
      <c r="K8" s="288">
        <v>44014</v>
      </c>
      <c r="Q8" s="288">
        <v>-492790.43</v>
      </c>
      <c r="R8" s="288">
        <v>2300000</v>
      </c>
      <c r="S8" s="273">
        <v>67.45</v>
      </c>
      <c r="V8" s="273">
        <v>48.97</v>
      </c>
      <c r="W8" s="273">
        <v>1127679.2</v>
      </c>
      <c r="X8" s="273">
        <v>884851.3</v>
      </c>
      <c r="Y8" s="274">
        <v>1535149.2</v>
      </c>
      <c r="AA8" s="274">
        <v>39798</v>
      </c>
      <c r="AB8" s="274">
        <v>477958.3</v>
      </c>
      <c r="AF8" s="103">
        <f t="shared" si="1"/>
        <v>42474.99</v>
      </c>
      <c r="AG8" s="37">
        <f t="shared" si="2"/>
        <v>0</v>
      </c>
      <c r="AH8" s="26">
        <f t="shared" si="4"/>
        <v>42474.99</v>
      </c>
      <c r="AI8" s="17">
        <f t="shared" si="3"/>
        <v>2012646.92</v>
      </c>
      <c r="AJ8" s="19">
        <f t="shared" si="5"/>
        <v>2052905.5</v>
      </c>
      <c r="AK8" s="32">
        <f t="shared" si="6"/>
        <v>-40258.580000000075</v>
      </c>
    </row>
    <row r="9" spans="3:37" x14ac:dyDescent="0.25">
      <c r="E9" s="288" t="s">
        <v>2022</v>
      </c>
      <c r="F9" s="272">
        <v>24803.01</v>
      </c>
      <c r="H9" s="272">
        <v>7110.26</v>
      </c>
      <c r="J9" s="288">
        <v>4</v>
      </c>
      <c r="K9" s="288">
        <v>335</v>
      </c>
      <c r="Q9" s="288">
        <v>-1044217.62</v>
      </c>
      <c r="R9" s="288">
        <v>1150000</v>
      </c>
      <c r="S9" s="273">
        <v>9.6300000000000008</v>
      </c>
      <c r="W9" s="273">
        <v>1343860</v>
      </c>
      <c r="X9" s="273">
        <v>938398.6</v>
      </c>
      <c r="Y9" s="274">
        <v>1735321.48</v>
      </c>
      <c r="AA9" s="274">
        <v>125140</v>
      </c>
      <c r="AB9" s="274">
        <v>416536.86</v>
      </c>
      <c r="AF9" s="103">
        <f t="shared" si="1"/>
        <v>31913.269999999997</v>
      </c>
      <c r="AG9" s="37">
        <f t="shared" si="2"/>
        <v>0</v>
      </c>
      <c r="AH9" s="26">
        <f t="shared" si="4"/>
        <v>31913.269999999997</v>
      </c>
      <c r="AI9" s="17">
        <f t="shared" si="3"/>
        <v>2282268.23</v>
      </c>
      <c r="AJ9" s="19">
        <f t="shared" si="5"/>
        <v>2276998.34</v>
      </c>
      <c r="AK9" s="32">
        <f t="shared" si="6"/>
        <v>5269.8900000001304</v>
      </c>
    </row>
    <row r="10" spans="3:37" x14ac:dyDescent="0.25">
      <c r="E10" s="288" t="s">
        <v>2023</v>
      </c>
      <c r="F10" s="272">
        <v>14704.95</v>
      </c>
      <c r="H10" s="272">
        <v>34189</v>
      </c>
      <c r="J10" s="288">
        <v>1</v>
      </c>
      <c r="K10" s="288">
        <v>25</v>
      </c>
      <c r="Q10" s="288">
        <v>-1169531.3700000001</v>
      </c>
      <c r="R10" s="288">
        <v>1250300</v>
      </c>
      <c r="S10" s="273">
        <v>60.32</v>
      </c>
      <c r="W10" s="273">
        <v>1402467</v>
      </c>
      <c r="X10" s="273">
        <v>422627.02</v>
      </c>
      <c r="Y10" s="274">
        <v>1500847</v>
      </c>
      <c r="AA10" s="274">
        <v>32000</v>
      </c>
      <c r="AB10" s="274">
        <v>309111.57</v>
      </c>
      <c r="AF10" s="103">
        <f t="shared" si="1"/>
        <v>48893.95</v>
      </c>
      <c r="AG10" s="37">
        <f t="shared" si="2"/>
        <v>0</v>
      </c>
      <c r="AH10" s="26">
        <f t="shared" si="4"/>
        <v>48893.95</v>
      </c>
      <c r="AI10" s="17">
        <f t="shared" si="3"/>
        <v>1825154.34</v>
      </c>
      <c r="AJ10" s="19">
        <f t="shared" si="5"/>
        <v>1841958.57</v>
      </c>
      <c r="AK10" s="32">
        <f t="shared" si="6"/>
        <v>-16804.229999999981</v>
      </c>
    </row>
    <row r="11" spans="3:37" x14ac:dyDescent="0.25">
      <c r="E11" s="288" t="s">
        <v>2024</v>
      </c>
      <c r="F11" s="272">
        <v>3076.59</v>
      </c>
      <c r="J11" s="288">
        <v>4</v>
      </c>
      <c r="K11" s="288">
        <v>59</v>
      </c>
      <c r="Q11" s="288">
        <v>-1497401.63</v>
      </c>
      <c r="R11" s="288">
        <v>1542339.31</v>
      </c>
      <c r="V11" s="273">
        <v>92.91</v>
      </c>
      <c r="W11" s="273">
        <v>874844</v>
      </c>
      <c r="X11" s="273">
        <v>3050885.79</v>
      </c>
      <c r="Y11" s="274">
        <v>2928001</v>
      </c>
      <c r="AA11" s="274">
        <v>57652</v>
      </c>
      <c r="AB11" s="274">
        <v>870189.99</v>
      </c>
      <c r="AF11" s="103">
        <f t="shared" si="1"/>
        <v>3076.59</v>
      </c>
      <c r="AG11" s="37">
        <f t="shared" si="2"/>
        <v>0</v>
      </c>
      <c r="AH11" s="26">
        <f t="shared" si="4"/>
        <v>3076.59</v>
      </c>
      <c r="AI11" s="17">
        <f t="shared" si="3"/>
        <v>3925822.7</v>
      </c>
      <c r="AJ11" s="19">
        <f t="shared" si="5"/>
        <v>3855842.99</v>
      </c>
      <c r="AK11" s="32">
        <f t="shared" si="6"/>
        <v>69979.709999999963</v>
      </c>
    </row>
    <row r="12" spans="3:37" x14ac:dyDescent="0.25">
      <c r="E12" s="288" t="s">
        <v>2025</v>
      </c>
      <c r="F12" s="272">
        <v>11059.69</v>
      </c>
      <c r="H12" s="272">
        <v>7170</v>
      </c>
      <c r="J12" s="288">
        <v>1441672.12</v>
      </c>
      <c r="K12" s="288">
        <v>19918.66</v>
      </c>
      <c r="O12" s="276">
        <v>-14150</v>
      </c>
      <c r="Q12" s="288">
        <v>-342089.11</v>
      </c>
      <c r="R12" s="288">
        <v>1850000</v>
      </c>
      <c r="S12" s="273">
        <v>23.62</v>
      </c>
      <c r="V12" s="273">
        <v>22.86</v>
      </c>
      <c r="W12" s="273">
        <v>2986389</v>
      </c>
      <c r="X12" s="273">
        <v>664675.46</v>
      </c>
      <c r="Y12" s="274">
        <v>3202509</v>
      </c>
      <c r="AA12" s="274">
        <v>15000</v>
      </c>
      <c r="AB12" s="274">
        <v>437822.36</v>
      </c>
      <c r="AF12" s="103">
        <f t="shared" si="1"/>
        <v>18229.690000000002</v>
      </c>
      <c r="AG12" s="37">
        <f t="shared" si="2"/>
        <v>-14150</v>
      </c>
      <c r="AH12" s="26">
        <f t="shared" si="4"/>
        <v>32379.690000000002</v>
      </c>
      <c r="AI12" s="17">
        <f t="shared" si="3"/>
        <v>3651110.94</v>
      </c>
      <c r="AJ12" s="19">
        <f t="shared" si="5"/>
        <v>3655331.36</v>
      </c>
      <c r="AK12" s="32">
        <f t="shared" si="6"/>
        <v>-4220.4199999999255</v>
      </c>
    </row>
    <row r="13" spans="3:37" x14ac:dyDescent="0.25">
      <c r="E13" s="288" t="s">
        <v>2026</v>
      </c>
      <c r="F13" s="272">
        <v>130227.42</v>
      </c>
      <c r="H13" s="272">
        <v>15865</v>
      </c>
      <c r="J13" s="288">
        <v>7</v>
      </c>
      <c r="K13" s="288">
        <v>82</v>
      </c>
      <c r="Q13" s="288">
        <v>-954156.92</v>
      </c>
      <c r="R13" s="288">
        <v>1236758.5</v>
      </c>
      <c r="S13" s="273">
        <v>311.83</v>
      </c>
      <c r="V13" s="273">
        <v>306.99</v>
      </c>
      <c r="W13" s="273">
        <v>2363218.4</v>
      </c>
      <c r="X13" s="273">
        <v>2112078.85</v>
      </c>
      <c r="Y13" s="274">
        <v>2980768.4</v>
      </c>
      <c r="AA13" s="274">
        <v>638906.37</v>
      </c>
      <c r="AB13" s="274">
        <v>933881.46</v>
      </c>
      <c r="AF13" s="103">
        <f t="shared" si="1"/>
        <v>146092.41999999998</v>
      </c>
      <c r="AG13" s="37">
        <f t="shared" si="2"/>
        <v>0</v>
      </c>
      <c r="AH13" s="26">
        <f t="shared" si="4"/>
        <v>146092.41999999998</v>
      </c>
      <c r="AI13" s="17">
        <f t="shared" si="3"/>
        <v>4475916.07</v>
      </c>
      <c r="AJ13" s="19">
        <f t="shared" si="5"/>
        <v>4553556.2300000004</v>
      </c>
      <c r="AK13" s="32">
        <f t="shared" si="6"/>
        <v>-77640.160000000149</v>
      </c>
    </row>
    <row r="14" spans="3:37" s="50" customFormat="1" x14ac:dyDescent="0.25">
      <c r="C14" s="94"/>
      <c r="D14" s="57"/>
      <c r="E14" s="288" t="s">
        <v>2027</v>
      </c>
      <c r="F14" s="272">
        <v>5325.89</v>
      </c>
      <c r="G14" s="272"/>
      <c r="H14" s="272">
        <v>1490</v>
      </c>
      <c r="I14" s="272"/>
      <c r="J14" s="288">
        <v>4</v>
      </c>
      <c r="K14" s="288">
        <v>7</v>
      </c>
      <c r="L14" s="276"/>
      <c r="M14" s="276"/>
      <c r="N14" s="276"/>
      <c r="O14" s="276"/>
      <c r="P14" s="288"/>
      <c r="Q14" s="288">
        <v>-1163985.8799999999</v>
      </c>
      <c r="R14" s="288">
        <v>1223648</v>
      </c>
      <c r="S14" s="273">
        <v>34.770000000000003</v>
      </c>
      <c r="T14" s="273"/>
      <c r="U14" s="273"/>
      <c r="V14" s="273"/>
      <c r="W14" s="273">
        <v>1096475.3999999999</v>
      </c>
      <c r="X14" s="273">
        <v>1693337.32</v>
      </c>
      <c r="Y14" s="274">
        <v>1848075.4</v>
      </c>
      <c r="Z14" s="274"/>
      <c r="AA14" s="274">
        <v>554735</v>
      </c>
      <c r="AB14" s="274">
        <v>428912.32</v>
      </c>
      <c r="AC14" s="274"/>
      <c r="AD14" s="274"/>
      <c r="AE14" s="274"/>
      <c r="AF14" s="103">
        <f t="shared" si="1"/>
        <v>6815.89</v>
      </c>
      <c r="AG14" s="37">
        <f t="shared" si="2"/>
        <v>0</v>
      </c>
      <c r="AH14" s="26">
        <f t="shared" si="4"/>
        <v>6815.89</v>
      </c>
      <c r="AI14" s="17">
        <f t="shared" si="3"/>
        <v>2789847.49</v>
      </c>
      <c r="AJ14" s="19">
        <f t="shared" si="5"/>
        <v>2831722.7199999997</v>
      </c>
      <c r="AK14" s="32">
        <f t="shared" si="6"/>
        <v>-41875.229999999516</v>
      </c>
    </row>
    <row r="15" spans="3:37" x14ac:dyDescent="0.25">
      <c r="E15" s="288" t="s">
        <v>2028</v>
      </c>
      <c r="F15" s="272">
        <v>111.25</v>
      </c>
      <c r="J15" s="288">
        <v>5</v>
      </c>
      <c r="K15" s="288">
        <v>6</v>
      </c>
      <c r="Q15" s="288">
        <v>-1569640.92</v>
      </c>
      <c r="R15" s="288">
        <v>1790913.12</v>
      </c>
      <c r="S15" s="273">
        <v>8.0500000000000007</v>
      </c>
      <c r="W15" s="273">
        <v>24035109.5</v>
      </c>
      <c r="X15" s="273">
        <v>3723795.21</v>
      </c>
      <c r="Y15" s="274">
        <v>26975399.5</v>
      </c>
      <c r="Z15" s="274">
        <v>15000</v>
      </c>
      <c r="AA15" s="274">
        <v>83800</v>
      </c>
      <c r="AB15" s="274">
        <v>905863.21</v>
      </c>
      <c r="AF15" s="103">
        <f t="shared" si="1"/>
        <v>111.25</v>
      </c>
      <c r="AG15" s="37">
        <f t="shared" si="2"/>
        <v>0</v>
      </c>
      <c r="AH15" s="26">
        <f t="shared" si="4"/>
        <v>111.25</v>
      </c>
      <c r="AI15" s="17">
        <f t="shared" si="3"/>
        <v>27758912.760000002</v>
      </c>
      <c r="AJ15" s="19">
        <f t="shared" si="5"/>
        <v>27980062.710000001</v>
      </c>
      <c r="AK15" s="32">
        <f t="shared" si="6"/>
        <v>-221149.94999999925</v>
      </c>
    </row>
    <row r="16" spans="3:37" x14ac:dyDescent="0.25">
      <c r="E16" s="288" t="s">
        <v>2029</v>
      </c>
      <c r="F16" s="272">
        <v>4576.6400000000003</v>
      </c>
      <c r="H16" s="272">
        <v>2944</v>
      </c>
      <c r="J16" s="288">
        <v>6</v>
      </c>
      <c r="K16" s="288">
        <v>20</v>
      </c>
      <c r="Q16" s="288">
        <v>-1274163.29</v>
      </c>
      <c r="R16" s="288">
        <v>1325520</v>
      </c>
      <c r="S16" s="273">
        <v>35.93</v>
      </c>
      <c r="W16" s="273">
        <v>1767308.2</v>
      </c>
      <c r="X16" s="273">
        <v>768249.02</v>
      </c>
      <c r="Y16" s="274">
        <v>2170017.2000000002</v>
      </c>
      <c r="AB16" s="274">
        <v>409386.02</v>
      </c>
      <c r="AF16" s="103">
        <f t="shared" si="1"/>
        <v>7520.64</v>
      </c>
      <c r="AG16" s="37">
        <f t="shared" si="2"/>
        <v>0</v>
      </c>
      <c r="AH16" s="26">
        <f t="shared" si="4"/>
        <v>7520.64</v>
      </c>
      <c r="AI16" s="17">
        <f t="shared" si="3"/>
        <v>2535593.15</v>
      </c>
      <c r="AJ16" s="19">
        <f t="shared" si="5"/>
        <v>2579403.2200000002</v>
      </c>
      <c r="AK16" s="32">
        <f t="shared" si="6"/>
        <v>-43810.070000000298</v>
      </c>
    </row>
    <row r="17" spans="1:37" x14ac:dyDescent="0.25">
      <c r="E17" s="288" t="s">
        <v>2030</v>
      </c>
      <c r="F17" s="272">
        <v>705.35</v>
      </c>
      <c r="H17" s="272">
        <v>10195</v>
      </c>
      <c r="J17" s="288">
        <v>4</v>
      </c>
      <c r="K17" s="288">
        <v>26</v>
      </c>
      <c r="Q17" s="288">
        <v>-1325211.8</v>
      </c>
      <c r="R17" s="288">
        <v>1385124.66</v>
      </c>
      <c r="S17" s="273">
        <v>4.84</v>
      </c>
      <c r="V17" s="273">
        <v>50.65</v>
      </c>
      <c r="W17" s="273">
        <v>3168513</v>
      </c>
      <c r="X17" s="273">
        <v>461449.97</v>
      </c>
      <c r="Y17" s="274">
        <v>3310571</v>
      </c>
      <c r="AA17" s="274">
        <v>25583</v>
      </c>
      <c r="AB17" s="274">
        <v>338026.97</v>
      </c>
      <c r="AF17" s="103">
        <f t="shared" si="1"/>
        <v>10900.35</v>
      </c>
      <c r="AG17" s="37">
        <f t="shared" si="2"/>
        <v>0</v>
      </c>
      <c r="AH17" s="26">
        <f t="shared" si="4"/>
        <v>10900.35</v>
      </c>
      <c r="AI17" s="17">
        <f t="shared" si="3"/>
        <v>3630018.46</v>
      </c>
      <c r="AJ17" s="19">
        <f t="shared" si="5"/>
        <v>3674180.9699999997</v>
      </c>
      <c r="AK17" s="32">
        <f t="shared" si="6"/>
        <v>-44162.509999999776</v>
      </c>
    </row>
    <row r="18" spans="1:37" x14ac:dyDescent="0.25">
      <c r="E18" s="288" t="s">
        <v>2031</v>
      </c>
      <c r="F18" s="272">
        <v>2390.9499999999998</v>
      </c>
      <c r="H18" s="272">
        <v>27229</v>
      </c>
      <c r="J18" s="288">
        <v>3</v>
      </c>
      <c r="K18" s="288">
        <v>149518</v>
      </c>
      <c r="Q18" s="288">
        <v>-973981</v>
      </c>
      <c r="R18" s="288">
        <v>1199644.94</v>
      </c>
      <c r="V18" s="273">
        <v>7.01</v>
      </c>
      <c r="W18" s="273">
        <v>2815397</v>
      </c>
      <c r="X18" s="273">
        <v>681485.07</v>
      </c>
      <c r="Y18" s="274">
        <v>3163311</v>
      </c>
      <c r="AA18" s="274">
        <v>57150</v>
      </c>
      <c r="AB18" s="274">
        <v>316074.61</v>
      </c>
      <c r="AF18" s="103">
        <f t="shared" si="1"/>
        <v>29619.95</v>
      </c>
      <c r="AG18" s="37">
        <f t="shared" si="2"/>
        <v>0</v>
      </c>
      <c r="AH18" s="26">
        <f t="shared" si="4"/>
        <v>29619.95</v>
      </c>
      <c r="AI18" s="17">
        <f t="shared" si="3"/>
        <v>3496889.0799999996</v>
      </c>
      <c r="AJ18" s="19">
        <f t="shared" si="5"/>
        <v>3536535.61</v>
      </c>
      <c r="AK18" s="32">
        <f t="shared" si="6"/>
        <v>-39646.530000000261</v>
      </c>
    </row>
    <row r="19" spans="1:37" x14ac:dyDescent="0.25">
      <c r="E19" s="288" t="s">
        <v>2032</v>
      </c>
      <c r="F19" s="272">
        <v>1053.45</v>
      </c>
      <c r="H19" s="272">
        <v>0</v>
      </c>
      <c r="J19" s="288">
        <v>6</v>
      </c>
      <c r="K19" s="288">
        <v>15</v>
      </c>
      <c r="Q19" s="288">
        <v>-1613082.89</v>
      </c>
      <c r="R19" s="288">
        <v>1642759</v>
      </c>
      <c r="S19" s="273">
        <v>18.34</v>
      </c>
      <c r="W19" s="273">
        <v>1403473.6</v>
      </c>
      <c r="X19" s="273">
        <v>740931.48</v>
      </c>
      <c r="Y19" s="274">
        <v>1881141.6</v>
      </c>
      <c r="AA19" s="274">
        <v>25000</v>
      </c>
      <c r="AB19" s="274">
        <v>266883.48</v>
      </c>
      <c r="AF19" s="103">
        <f t="shared" si="1"/>
        <v>1053.45</v>
      </c>
      <c r="AG19" s="37">
        <f t="shared" si="2"/>
        <v>0</v>
      </c>
      <c r="AH19" s="26">
        <f t="shared" si="4"/>
        <v>1053.45</v>
      </c>
      <c r="AI19" s="17">
        <f t="shared" si="3"/>
        <v>2144423.42</v>
      </c>
      <c r="AJ19" s="19">
        <f t="shared" si="5"/>
        <v>2173025.08</v>
      </c>
      <c r="AK19" s="32">
        <f t="shared" si="6"/>
        <v>-28601.660000000149</v>
      </c>
    </row>
    <row r="20" spans="1:37" x14ac:dyDescent="0.25">
      <c r="E20" s="288" t="s">
        <v>2033</v>
      </c>
      <c r="F20" s="272">
        <v>713558.1</v>
      </c>
      <c r="J20" s="288">
        <v>2</v>
      </c>
      <c r="K20" s="288">
        <v>29</v>
      </c>
      <c r="Q20" s="288">
        <v>-1229350.32</v>
      </c>
      <c r="R20" s="288">
        <v>1230000</v>
      </c>
      <c r="V20" s="273">
        <v>98.73</v>
      </c>
      <c r="W20" s="273">
        <v>2664942</v>
      </c>
      <c r="X20" s="273">
        <v>1639353.41</v>
      </c>
      <c r="Y20" s="274">
        <v>3211973</v>
      </c>
      <c r="AA20" s="274">
        <v>18600</v>
      </c>
      <c r="AB20" s="274">
        <v>356943.72</v>
      </c>
      <c r="AF20" s="103">
        <f t="shared" si="1"/>
        <v>713558.1</v>
      </c>
      <c r="AG20" s="37">
        <f t="shared" si="2"/>
        <v>0</v>
      </c>
      <c r="AH20" s="26">
        <f t="shared" si="4"/>
        <v>713558.1</v>
      </c>
      <c r="AI20" s="17">
        <f t="shared" si="3"/>
        <v>4304394.1399999997</v>
      </c>
      <c r="AJ20" s="19">
        <f t="shared" si="5"/>
        <v>3587516.7199999997</v>
      </c>
      <c r="AK20" s="32">
        <f t="shared" si="6"/>
        <v>716877.41999999993</v>
      </c>
    </row>
    <row r="21" spans="1:37" x14ac:dyDescent="0.25">
      <c r="E21" s="288" t="s">
        <v>2034</v>
      </c>
      <c r="F21" s="272">
        <v>18028.41</v>
      </c>
      <c r="H21" s="272">
        <v>51961</v>
      </c>
      <c r="J21" s="288">
        <v>3</v>
      </c>
      <c r="K21" s="288">
        <v>58</v>
      </c>
      <c r="Q21" s="288">
        <v>-942875.79</v>
      </c>
      <c r="R21" s="288">
        <v>1067330</v>
      </c>
      <c r="S21" s="273">
        <v>74.94</v>
      </c>
      <c r="V21" s="273">
        <v>37.26</v>
      </c>
      <c r="W21" s="273">
        <v>2144829</v>
      </c>
      <c r="X21" s="273">
        <v>385514.92</v>
      </c>
      <c r="Y21" s="274">
        <v>2368964</v>
      </c>
      <c r="AA21" s="274">
        <v>42042</v>
      </c>
      <c r="AB21" s="274">
        <v>162729.92000000001</v>
      </c>
      <c r="AF21" s="103">
        <f t="shared" si="1"/>
        <v>69989.41</v>
      </c>
      <c r="AG21" s="37">
        <f t="shared" si="2"/>
        <v>0</v>
      </c>
      <c r="AH21" s="26">
        <f t="shared" si="4"/>
        <v>69989.41</v>
      </c>
      <c r="AI21" s="17">
        <f t="shared" si="3"/>
        <v>2530456.12</v>
      </c>
      <c r="AJ21" s="19">
        <f t="shared" si="5"/>
        <v>2573735.92</v>
      </c>
      <c r="AK21" s="32">
        <f t="shared" si="6"/>
        <v>-43279.799999999814</v>
      </c>
    </row>
    <row r="22" spans="1:37" x14ac:dyDescent="0.25">
      <c r="A22" s="1" t="s">
        <v>462</v>
      </c>
      <c r="B22" s="1" t="s">
        <v>464</v>
      </c>
      <c r="C22" s="92">
        <v>4536</v>
      </c>
      <c r="D22" s="93" t="s">
        <v>1101</v>
      </c>
      <c r="E22" s="288" t="s">
        <v>2035</v>
      </c>
      <c r="F22" s="272">
        <v>578017.56999999995</v>
      </c>
      <c r="G22" s="272">
        <v>0</v>
      </c>
      <c r="H22" s="272">
        <v>218979.48</v>
      </c>
      <c r="J22" s="288">
        <v>240953.55</v>
      </c>
      <c r="K22" s="288">
        <v>363064.21</v>
      </c>
      <c r="Q22" s="288">
        <v>1635365.67</v>
      </c>
      <c r="T22" s="273">
        <v>2205985.86</v>
      </c>
      <c r="U22" s="273">
        <v>252075</v>
      </c>
      <c r="V22" s="273">
        <v>1931.05</v>
      </c>
      <c r="W22" s="273">
        <v>1879220</v>
      </c>
      <c r="Y22" s="274">
        <v>2175620</v>
      </c>
      <c r="Z22" s="274">
        <v>27930</v>
      </c>
      <c r="AB22" s="274">
        <v>2170176.9300000002</v>
      </c>
      <c r="AC22" s="274">
        <v>163058.84</v>
      </c>
      <c r="AE22" s="274">
        <v>2628</v>
      </c>
      <c r="AF22" s="103">
        <f t="shared" si="1"/>
        <v>796997.04999999993</v>
      </c>
      <c r="AG22" s="37">
        <f t="shared" si="2"/>
        <v>0</v>
      </c>
      <c r="AH22" s="26">
        <f t="shared" si="4"/>
        <v>796997.04999999993</v>
      </c>
      <c r="AI22" s="17">
        <f t="shared" si="3"/>
        <v>4339211.91</v>
      </c>
      <c r="AJ22" s="19">
        <f t="shared" si="5"/>
        <v>4539413.7699999996</v>
      </c>
      <c r="AK22" s="32">
        <f t="shared" si="6"/>
        <v>-200201.8599999994</v>
      </c>
    </row>
    <row r="23" spans="1:37" x14ac:dyDescent="0.25">
      <c r="A23" s="1" t="s">
        <v>462</v>
      </c>
      <c r="B23" s="1" t="s">
        <v>464</v>
      </c>
      <c r="C23" s="92">
        <v>3980</v>
      </c>
      <c r="D23" s="93" t="s">
        <v>1102</v>
      </c>
      <c r="E23" s="288" t="s">
        <v>2036</v>
      </c>
      <c r="F23" s="272">
        <v>73938.600000000006</v>
      </c>
      <c r="H23" s="272">
        <v>67376.78</v>
      </c>
      <c r="J23" s="288">
        <v>187863.67999999999</v>
      </c>
      <c r="K23" s="288">
        <v>192515.68</v>
      </c>
      <c r="Q23" s="288">
        <v>-1757914.96</v>
      </c>
      <c r="R23" s="288">
        <v>2340148.79</v>
      </c>
      <c r="T23" s="273">
        <v>1361086.59</v>
      </c>
      <c r="U23" s="273">
        <v>75000</v>
      </c>
      <c r="V23" s="273">
        <v>2043.49</v>
      </c>
      <c r="W23" s="273">
        <v>1420290</v>
      </c>
      <c r="Y23" s="274">
        <v>1841256</v>
      </c>
      <c r="Z23" s="274">
        <v>5140</v>
      </c>
      <c r="AB23" s="274">
        <v>870316.76</v>
      </c>
      <c r="AC23" s="274">
        <v>122381.41</v>
      </c>
      <c r="AF23" s="103">
        <f t="shared" si="1"/>
        <v>141315.38</v>
      </c>
      <c r="AG23" s="37">
        <f t="shared" si="2"/>
        <v>0</v>
      </c>
      <c r="AH23" s="26">
        <f t="shared" si="4"/>
        <v>141315.38</v>
      </c>
      <c r="AI23" s="17">
        <f t="shared" si="3"/>
        <v>2858420.08</v>
      </c>
      <c r="AJ23" s="19">
        <f t="shared" si="5"/>
        <v>2839094.17</v>
      </c>
      <c r="AK23" s="32">
        <f t="shared" si="6"/>
        <v>19325.910000000149</v>
      </c>
    </row>
    <row r="24" spans="1:37" x14ac:dyDescent="0.25">
      <c r="A24" s="1" t="s">
        <v>462</v>
      </c>
      <c r="B24" s="1" t="s">
        <v>464</v>
      </c>
      <c r="C24" s="92">
        <v>9027</v>
      </c>
      <c r="D24" s="93" t="s">
        <v>1103</v>
      </c>
      <c r="E24" s="288" t="s">
        <v>2037</v>
      </c>
      <c r="F24" s="272">
        <v>387178.1</v>
      </c>
      <c r="G24" s="272">
        <v>0</v>
      </c>
      <c r="H24" s="272">
        <v>237163.44</v>
      </c>
      <c r="J24" s="288">
        <v>209043.81</v>
      </c>
      <c r="K24" s="288">
        <v>157058.92000000001</v>
      </c>
      <c r="Q24" s="288">
        <v>-1751927.6</v>
      </c>
      <c r="R24" s="288">
        <v>2461151.44</v>
      </c>
      <c r="T24" s="273">
        <v>2140985.52</v>
      </c>
      <c r="U24" s="273">
        <v>410490</v>
      </c>
      <c r="V24" s="273">
        <v>1832.45</v>
      </c>
      <c r="W24" s="273">
        <v>2267360</v>
      </c>
      <c r="Y24" s="274">
        <v>2773772</v>
      </c>
      <c r="Z24" s="274">
        <v>10050</v>
      </c>
      <c r="AB24" s="274">
        <v>1609099.57</v>
      </c>
      <c r="AC24" s="274">
        <v>88636.97</v>
      </c>
      <c r="AE24" s="274">
        <v>1136</v>
      </c>
      <c r="AF24" s="103">
        <f t="shared" si="1"/>
        <v>624341.54</v>
      </c>
      <c r="AG24" s="37">
        <f t="shared" si="2"/>
        <v>0</v>
      </c>
      <c r="AH24" s="26">
        <f t="shared" si="4"/>
        <v>624341.54</v>
      </c>
      <c r="AI24" s="17">
        <f t="shared" si="3"/>
        <v>4820667.9700000007</v>
      </c>
      <c r="AJ24" s="19">
        <f t="shared" si="5"/>
        <v>4482694.54</v>
      </c>
      <c r="AK24" s="32">
        <f t="shared" si="6"/>
        <v>337973.43000000063</v>
      </c>
    </row>
    <row r="25" spans="1:37" x14ac:dyDescent="0.25">
      <c r="A25" s="1" t="s">
        <v>462</v>
      </c>
      <c r="B25" s="1" t="s">
        <v>464</v>
      </c>
      <c r="C25" s="92">
        <v>4180</v>
      </c>
      <c r="D25" s="93" t="s">
        <v>1104</v>
      </c>
      <c r="E25" s="288" t="s">
        <v>2038</v>
      </c>
      <c r="F25" s="272">
        <v>244201.13</v>
      </c>
      <c r="G25" s="272">
        <v>0</v>
      </c>
      <c r="H25" s="272">
        <v>69479.820000000007</v>
      </c>
      <c r="J25" s="288">
        <v>312320.3</v>
      </c>
      <c r="K25" s="288">
        <v>140378.73000000001</v>
      </c>
      <c r="M25" s="276">
        <v>7762.5</v>
      </c>
      <c r="O25" s="276">
        <v>300</v>
      </c>
      <c r="Q25" s="288">
        <v>-808780.81</v>
      </c>
      <c r="R25" s="288">
        <v>1609968.11</v>
      </c>
      <c r="T25" s="273">
        <v>1323009.95</v>
      </c>
      <c r="U25" s="273">
        <v>46530</v>
      </c>
      <c r="V25" s="273">
        <v>1602.39</v>
      </c>
      <c r="W25" s="273">
        <v>1802640</v>
      </c>
      <c r="Y25" s="274">
        <v>2083690</v>
      </c>
      <c r="Z25" s="274">
        <v>24910</v>
      </c>
      <c r="AB25" s="274">
        <v>908874.12</v>
      </c>
      <c r="AC25" s="274">
        <v>153435.06</v>
      </c>
      <c r="AE25" s="274">
        <v>323.14</v>
      </c>
      <c r="AF25" s="103">
        <f t="shared" si="1"/>
        <v>313680.95</v>
      </c>
      <c r="AG25" s="37">
        <f t="shared" si="2"/>
        <v>8062.5</v>
      </c>
      <c r="AH25" s="26">
        <f t="shared" si="4"/>
        <v>305618.45</v>
      </c>
      <c r="AI25" s="17">
        <f t="shared" si="3"/>
        <v>3173782.34</v>
      </c>
      <c r="AJ25" s="19">
        <f t="shared" si="5"/>
        <v>3171232.3200000003</v>
      </c>
      <c r="AK25" s="32">
        <f t="shared" si="6"/>
        <v>2550.019999999553</v>
      </c>
    </row>
    <row r="26" spans="1:37" x14ac:dyDescent="0.25">
      <c r="A26" s="1" t="s">
        <v>462</v>
      </c>
      <c r="B26" s="1" t="s">
        <v>464</v>
      </c>
      <c r="C26" s="92">
        <v>2100</v>
      </c>
      <c r="D26" s="93" t="s">
        <v>1105</v>
      </c>
      <c r="E26" s="288" t="s">
        <v>2039</v>
      </c>
      <c r="F26" s="272">
        <v>141854.68</v>
      </c>
      <c r="G26" s="272">
        <v>0</v>
      </c>
      <c r="H26" s="272">
        <v>103768.89</v>
      </c>
      <c r="J26" s="288">
        <v>235455.32</v>
      </c>
      <c r="K26" s="288">
        <v>103684.24</v>
      </c>
      <c r="Q26" s="288">
        <v>-1234395.1000000001</v>
      </c>
      <c r="R26" s="288">
        <v>1693812.25</v>
      </c>
      <c r="T26" s="273">
        <v>860585.74</v>
      </c>
      <c r="U26" s="273">
        <v>67430</v>
      </c>
      <c r="V26" s="273">
        <v>1056.6099999999999</v>
      </c>
      <c r="W26" s="273">
        <v>1041070</v>
      </c>
      <c r="Y26" s="274">
        <v>1240900</v>
      </c>
      <c r="Z26" s="274">
        <v>15420</v>
      </c>
      <c r="AB26" s="274">
        <v>508997.18</v>
      </c>
      <c r="AC26" s="274">
        <v>63484.98</v>
      </c>
      <c r="AF26" s="103">
        <f t="shared" si="1"/>
        <v>245623.57</v>
      </c>
      <c r="AG26" s="37">
        <f t="shared" si="2"/>
        <v>0</v>
      </c>
      <c r="AH26" s="26">
        <f t="shared" si="4"/>
        <v>245623.57</v>
      </c>
      <c r="AI26" s="17">
        <f t="shared" si="3"/>
        <v>1970142.35</v>
      </c>
      <c r="AJ26" s="19">
        <f t="shared" si="5"/>
        <v>1828802.16</v>
      </c>
      <c r="AK26" s="32">
        <f t="shared" si="6"/>
        <v>141340.19000000018</v>
      </c>
    </row>
    <row r="27" spans="1:37" x14ac:dyDescent="0.25">
      <c r="A27" s="1" t="s">
        <v>462</v>
      </c>
      <c r="B27" s="1" t="s">
        <v>464</v>
      </c>
      <c r="C27" s="92">
        <v>4887</v>
      </c>
      <c r="D27" s="93" t="s">
        <v>1106</v>
      </c>
      <c r="E27" s="288" t="s">
        <v>2040</v>
      </c>
      <c r="F27" s="272">
        <v>620005.74</v>
      </c>
      <c r="G27" s="272">
        <v>0</v>
      </c>
      <c r="H27" s="272">
        <v>104771.11</v>
      </c>
      <c r="J27" s="288">
        <v>267120.88</v>
      </c>
      <c r="K27" s="288">
        <v>248278</v>
      </c>
      <c r="O27" s="276">
        <v>535</v>
      </c>
      <c r="Q27" s="288">
        <v>25431.66</v>
      </c>
      <c r="R27" s="288">
        <v>1247745.83</v>
      </c>
      <c r="T27" s="273">
        <v>1409633.55</v>
      </c>
      <c r="U27" s="273">
        <v>712000</v>
      </c>
      <c r="V27" s="273">
        <v>2340.0300000000002</v>
      </c>
      <c r="W27" s="273">
        <v>1572660</v>
      </c>
      <c r="Y27" s="274">
        <v>1991609</v>
      </c>
      <c r="Z27" s="274">
        <v>4110</v>
      </c>
      <c r="AB27" s="274">
        <v>1428030.17</v>
      </c>
      <c r="AC27" s="274">
        <v>133809.67000000001</v>
      </c>
      <c r="AF27" s="103">
        <f t="shared" si="1"/>
        <v>724776.85</v>
      </c>
      <c r="AG27" s="37">
        <f t="shared" si="2"/>
        <v>535</v>
      </c>
      <c r="AH27" s="26">
        <f t="shared" si="4"/>
        <v>724241.85</v>
      </c>
      <c r="AI27" s="17">
        <f t="shared" si="3"/>
        <v>3696633.5799999996</v>
      </c>
      <c r="AJ27" s="19">
        <f t="shared" si="5"/>
        <v>3557558.84</v>
      </c>
      <c r="AK27" s="32">
        <f t="shared" si="6"/>
        <v>139074.73999999976</v>
      </c>
    </row>
    <row r="28" spans="1:37" x14ac:dyDescent="0.25">
      <c r="A28" s="1" t="s">
        <v>462</v>
      </c>
      <c r="B28" s="1" t="s">
        <v>464</v>
      </c>
      <c r="C28" s="92">
        <v>5102</v>
      </c>
      <c r="D28" s="93" t="s">
        <v>1107</v>
      </c>
      <c r="E28" s="288" t="s">
        <v>2041</v>
      </c>
      <c r="F28" s="272">
        <v>718856.6</v>
      </c>
      <c r="G28" s="272">
        <v>0</v>
      </c>
      <c r="H28" s="272">
        <v>111193.48</v>
      </c>
      <c r="J28" s="288">
        <v>360620.53</v>
      </c>
      <c r="K28" s="288">
        <v>140125.64000000001</v>
      </c>
      <c r="O28" s="276">
        <v>200</v>
      </c>
      <c r="Q28" s="288">
        <v>-381270.72</v>
      </c>
      <c r="R28" s="288">
        <v>1804121.26</v>
      </c>
      <c r="T28" s="273">
        <v>1406666.62</v>
      </c>
      <c r="U28" s="273">
        <v>340</v>
      </c>
      <c r="V28" s="273">
        <v>5691.01</v>
      </c>
      <c r="W28" s="273">
        <v>1233040</v>
      </c>
      <c r="Y28" s="274">
        <v>1455628</v>
      </c>
      <c r="Z28" s="274">
        <v>28950</v>
      </c>
      <c r="AB28" s="274">
        <v>1033060.47</v>
      </c>
      <c r="AC28" s="274">
        <v>130197.45</v>
      </c>
      <c r="AE28" s="274">
        <v>5400</v>
      </c>
      <c r="AF28" s="103">
        <f t="shared" si="1"/>
        <v>830050.08</v>
      </c>
      <c r="AG28" s="37">
        <f t="shared" si="2"/>
        <v>200</v>
      </c>
      <c r="AH28" s="26">
        <f t="shared" si="4"/>
        <v>829850.08</v>
      </c>
      <c r="AI28" s="17">
        <f t="shared" si="3"/>
        <v>2645737.63</v>
      </c>
      <c r="AJ28" s="19">
        <f t="shared" si="5"/>
        <v>2653235.92</v>
      </c>
      <c r="AK28" s="32">
        <f t="shared" si="6"/>
        <v>-7498.2900000000373</v>
      </c>
    </row>
    <row r="29" spans="1:37" x14ac:dyDescent="0.25">
      <c r="A29" s="1" t="s">
        <v>462</v>
      </c>
      <c r="B29" s="1" t="s">
        <v>464</v>
      </c>
      <c r="C29" s="92">
        <v>11813</v>
      </c>
      <c r="D29" s="93" t="s">
        <v>1108</v>
      </c>
      <c r="E29" s="288" t="s">
        <v>2042</v>
      </c>
      <c r="F29" s="272">
        <v>456207.76</v>
      </c>
      <c r="G29" s="272">
        <v>127560</v>
      </c>
      <c r="H29" s="272">
        <v>127453.46</v>
      </c>
      <c r="J29" s="288">
        <v>397894.54</v>
      </c>
      <c r="K29" s="288">
        <v>254881</v>
      </c>
      <c r="M29" s="276">
        <v>19792.5</v>
      </c>
      <c r="O29" s="276">
        <v>1358.71</v>
      </c>
      <c r="Q29" s="288">
        <v>-931.18</v>
      </c>
      <c r="R29" s="288">
        <v>1414760.08</v>
      </c>
      <c r="T29" s="273">
        <v>1528628.44</v>
      </c>
      <c r="U29" s="273">
        <v>481551</v>
      </c>
      <c r="V29" s="273">
        <v>2841.31</v>
      </c>
      <c r="W29" s="273">
        <v>1836110</v>
      </c>
      <c r="Y29" s="274">
        <v>2269136</v>
      </c>
      <c r="Z29" s="274">
        <v>31560</v>
      </c>
      <c r="AB29" s="274">
        <v>1289468.94</v>
      </c>
      <c r="AC29" s="274">
        <v>206988.16</v>
      </c>
      <c r="AF29" s="103">
        <f t="shared" si="1"/>
        <v>711221.22</v>
      </c>
      <c r="AG29" s="37">
        <f t="shared" si="2"/>
        <v>21151.21</v>
      </c>
      <c r="AH29" s="26">
        <f t="shared" si="4"/>
        <v>690070.01</v>
      </c>
      <c r="AI29" s="17">
        <f t="shared" si="3"/>
        <v>3849130.75</v>
      </c>
      <c r="AJ29" s="19">
        <f t="shared" si="5"/>
        <v>3797153.1</v>
      </c>
      <c r="AK29" s="32">
        <f t="shared" si="6"/>
        <v>51977.649999999907</v>
      </c>
    </row>
    <row r="30" spans="1:37" x14ac:dyDescent="0.25">
      <c r="A30" s="1" t="s">
        <v>462</v>
      </c>
      <c r="B30" s="1" t="s">
        <v>464</v>
      </c>
      <c r="C30" s="92">
        <v>7972</v>
      </c>
      <c r="D30" s="93" t="s">
        <v>1109</v>
      </c>
      <c r="E30" s="288" t="s">
        <v>2043</v>
      </c>
      <c r="F30" s="272">
        <v>850962.77</v>
      </c>
      <c r="G30" s="272">
        <v>86100</v>
      </c>
      <c r="H30" s="272">
        <v>309257.67</v>
      </c>
      <c r="J30" s="288">
        <v>188094.02</v>
      </c>
      <c r="K30" s="288">
        <v>193682.47</v>
      </c>
      <c r="O30" s="276">
        <v>0</v>
      </c>
      <c r="Q30" s="288">
        <v>-770525.94</v>
      </c>
      <c r="R30" s="288">
        <v>1595887.05</v>
      </c>
      <c r="T30" s="273">
        <v>2440179.61</v>
      </c>
      <c r="U30" s="273">
        <v>682445</v>
      </c>
      <c r="V30" s="273">
        <v>2674.85</v>
      </c>
      <c r="W30" s="273">
        <v>2444140</v>
      </c>
      <c r="Y30" s="274">
        <v>2843140</v>
      </c>
      <c r="Z30" s="274">
        <v>26136</v>
      </c>
      <c r="AB30" s="274">
        <v>1708212.36</v>
      </c>
      <c r="AC30" s="274">
        <v>87870.28</v>
      </c>
      <c r="AF30" s="103">
        <f t="shared" si="1"/>
        <v>1246320.44</v>
      </c>
      <c r="AG30" s="37">
        <f t="shared" si="2"/>
        <v>0</v>
      </c>
      <c r="AH30" s="26">
        <f t="shared" si="4"/>
        <v>1246320.44</v>
      </c>
      <c r="AI30" s="17">
        <f t="shared" si="3"/>
        <v>5569439.46</v>
      </c>
      <c r="AJ30" s="19">
        <f t="shared" si="5"/>
        <v>4665358.6400000006</v>
      </c>
      <c r="AK30" s="32">
        <f t="shared" si="6"/>
        <v>904080.81999999937</v>
      </c>
    </row>
    <row r="31" spans="1:37" x14ac:dyDescent="0.25">
      <c r="A31" s="1" t="s">
        <v>462</v>
      </c>
      <c r="B31" s="1" t="s">
        <v>464</v>
      </c>
      <c r="C31" s="92">
        <v>3577</v>
      </c>
      <c r="D31" s="93" t="s">
        <v>1110</v>
      </c>
      <c r="E31" s="288" t="s">
        <v>2044</v>
      </c>
      <c r="F31" s="272">
        <v>465633.27</v>
      </c>
      <c r="G31" s="272">
        <v>62300</v>
      </c>
      <c r="H31" s="272">
        <v>282864.39</v>
      </c>
      <c r="J31" s="288">
        <v>112893.53</v>
      </c>
      <c r="K31" s="288">
        <v>202264.82</v>
      </c>
      <c r="O31" s="276">
        <v>876.81</v>
      </c>
      <c r="Q31" s="288">
        <v>-832865.71</v>
      </c>
      <c r="R31" s="288">
        <v>1789492.25</v>
      </c>
      <c r="T31" s="273">
        <v>1278955.3400000001</v>
      </c>
      <c r="U31" s="273">
        <v>206800</v>
      </c>
      <c r="V31" s="273">
        <v>2722.44</v>
      </c>
      <c r="W31" s="273">
        <v>1059210</v>
      </c>
      <c r="Y31" s="274">
        <v>1311876</v>
      </c>
      <c r="Z31" s="274">
        <v>22520</v>
      </c>
      <c r="AB31" s="274">
        <v>849023.57</v>
      </c>
      <c r="AC31" s="274">
        <v>90905.55</v>
      </c>
      <c r="AE31" s="274">
        <v>1514</v>
      </c>
      <c r="AF31" s="103">
        <f t="shared" si="1"/>
        <v>810797.66</v>
      </c>
      <c r="AG31" s="37">
        <f t="shared" si="2"/>
        <v>876.81</v>
      </c>
      <c r="AH31" s="26">
        <f t="shared" si="4"/>
        <v>809920.85</v>
      </c>
      <c r="AI31" s="17">
        <f t="shared" si="3"/>
        <v>2547687.7800000003</v>
      </c>
      <c r="AJ31" s="19">
        <f t="shared" si="5"/>
        <v>2275839.1199999996</v>
      </c>
      <c r="AK31" s="32">
        <f t="shared" si="6"/>
        <v>271848.66000000061</v>
      </c>
    </row>
    <row r="32" spans="1:37" x14ac:dyDescent="0.25">
      <c r="A32" s="1" t="s">
        <v>462</v>
      </c>
      <c r="B32" s="1" t="s">
        <v>464</v>
      </c>
      <c r="C32" s="92">
        <v>3159</v>
      </c>
      <c r="D32" s="93" t="s">
        <v>1111</v>
      </c>
      <c r="E32" s="288" t="s">
        <v>2045</v>
      </c>
      <c r="F32" s="272">
        <v>314382.78000000003</v>
      </c>
      <c r="H32" s="272">
        <v>138142.5</v>
      </c>
      <c r="J32" s="288">
        <v>257510.22</v>
      </c>
      <c r="K32" s="288">
        <v>469935.13</v>
      </c>
      <c r="Q32" s="288">
        <v>-1704353.54</v>
      </c>
      <c r="R32" s="288">
        <v>3102228.3</v>
      </c>
      <c r="T32" s="273">
        <v>1281301.1599999999</v>
      </c>
      <c r="U32" s="273">
        <v>65178</v>
      </c>
      <c r="V32" s="273">
        <v>1971.73</v>
      </c>
      <c r="W32" s="273">
        <v>2095280</v>
      </c>
      <c r="Y32" s="274">
        <v>2424625</v>
      </c>
      <c r="Z32" s="274">
        <v>35382</v>
      </c>
      <c r="AB32" s="274">
        <v>810050.69</v>
      </c>
      <c r="AC32" s="274">
        <v>289603.33</v>
      </c>
      <c r="AE32" s="274">
        <v>12100</v>
      </c>
      <c r="AF32" s="103">
        <f t="shared" si="1"/>
        <v>452525.28</v>
      </c>
      <c r="AG32" s="37">
        <f t="shared" si="2"/>
        <v>0</v>
      </c>
      <c r="AH32" s="26">
        <f t="shared" si="4"/>
        <v>452525.28</v>
      </c>
      <c r="AI32" s="17">
        <f t="shared" si="3"/>
        <v>3443730.8899999997</v>
      </c>
      <c r="AJ32" s="19">
        <f t="shared" si="5"/>
        <v>3571761.02</v>
      </c>
      <c r="AK32" s="32">
        <f t="shared" si="6"/>
        <v>-128030.13000000035</v>
      </c>
    </row>
    <row r="33" spans="1:37" x14ac:dyDescent="0.25">
      <c r="A33" s="1" t="s">
        <v>462</v>
      </c>
      <c r="B33" s="1" t="s">
        <v>464</v>
      </c>
      <c r="C33" s="92">
        <v>3764</v>
      </c>
      <c r="D33" s="93" t="s">
        <v>1112</v>
      </c>
      <c r="E33" s="288" t="s">
        <v>2046</v>
      </c>
      <c r="F33" s="272">
        <v>425473.23</v>
      </c>
      <c r="G33" s="272">
        <v>0</v>
      </c>
      <c r="H33" s="272">
        <v>139440.73000000001</v>
      </c>
      <c r="J33" s="288">
        <v>324641.89</v>
      </c>
      <c r="K33" s="288">
        <v>197189.19</v>
      </c>
      <c r="Q33" s="288">
        <v>-493277.31</v>
      </c>
      <c r="R33" s="288">
        <v>1484748</v>
      </c>
      <c r="T33" s="273">
        <v>1402425.94</v>
      </c>
      <c r="U33" s="273">
        <v>93000</v>
      </c>
      <c r="V33" s="273">
        <v>2127.63</v>
      </c>
      <c r="W33" s="273">
        <v>1094150</v>
      </c>
      <c r="Y33" s="274">
        <v>1458603</v>
      </c>
      <c r="Z33" s="274">
        <v>14990</v>
      </c>
      <c r="AB33" s="274">
        <v>717456.53</v>
      </c>
      <c r="AC33" s="274">
        <v>170954.61</v>
      </c>
      <c r="AF33" s="103">
        <f t="shared" si="1"/>
        <v>564913.96</v>
      </c>
      <c r="AG33" s="37">
        <f t="shared" si="2"/>
        <v>0</v>
      </c>
      <c r="AH33" s="26">
        <f t="shared" si="4"/>
        <v>564913.96</v>
      </c>
      <c r="AI33" s="17">
        <f t="shared" si="3"/>
        <v>2591703.5699999998</v>
      </c>
      <c r="AJ33" s="19">
        <f t="shared" si="5"/>
        <v>2362004.14</v>
      </c>
      <c r="AK33" s="32">
        <f t="shared" si="6"/>
        <v>229699.4299999997</v>
      </c>
    </row>
    <row r="34" spans="1:37" x14ac:dyDescent="0.25">
      <c r="A34" s="1" t="s">
        <v>462</v>
      </c>
      <c r="B34" s="1" t="s">
        <v>464</v>
      </c>
      <c r="C34" s="92">
        <v>3691</v>
      </c>
      <c r="D34" s="93" t="s">
        <v>1113</v>
      </c>
      <c r="E34" s="288" t="s">
        <v>2047</v>
      </c>
      <c r="F34" s="272">
        <v>660814.43999999994</v>
      </c>
      <c r="G34" s="272">
        <v>0</v>
      </c>
      <c r="H34" s="272">
        <v>104036.5</v>
      </c>
      <c r="J34" s="288">
        <v>93746.68</v>
      </c>
      <c r="K34" s="288">
        <v>255609.27</v>
      </c>
      <c r="Q34" s="288">
        <v>-1036745.7</v>
      </c>
      <c r="R34" s="288">
        <v>1924840.79</v>
      </c>
      <c r="T34" s="273">
        <v>1490805.59</v>
      </c>
      <c r="U34" s="273">
        <v>311609.5</v>
      </c>
      <c r="V34" s="273">
        <v>2345.9699999999998</v>
      </c>
      <c r="W34" s="273">
        <v>1043020</v>
      </c>
      <c r="Y34" s="274">
        <v>1423891</v>
      </c>
      <c r="Z34" s="274">
        <v>10280</v>
      </c>
      <c r="AB34" s="274">
        <v>956908.62</v>
      </c>
      <c r="AC34" s="274">
        <v>149180.64000000001</v>
      </c>
      <c r="AF34" s="103">
        <f t="shared" si="1"/>
        <v>764850.94</v>
      </c>
      <c r="AG34" s="37">
        <f t="shared" si="2"/>
        <v>0</v>
      </c>
      <c r="AH34" s="26">
        <f t="shared" si="4"/>
        <v>764850.94</v>
      </c>
      <c r="AI34" s="17">
        <f t="shared" si="3"/>
        <v>2847781.06</v>
      </c>
      <c r="AJ34" s="19">
        <f t="shared" si="5"/>
        <v>2540260.2600000002</v>
      </c>
      <c r="AK34" s="32">
        <f t="shared" si="6"/>
        <v>307520.79999999981</v>
      </c>
    </row>
    <row r="35" spans="1:37" x14ac:dyDescent="0.25">
      <c r="A35" s="1" t="s">
        <v>462</v>
      </c>
      <c r="B35" s="1" t="s">
        <v>464</v>
      </c>
      <c r="C35" s="92">
        <v>7031</v>
      </c>
      <c r="D35" s="93" t="s">
        <v>1114</v>
      </c>
      <c r="E35" s="288" t="s">
        <v>2048</v>
      </c>
      <c r="F35" s="272">
        <v>1109540.3600000001</v>
      </c>
      <c r="G35" s="272">
        <v>0</v>
      </c>
      <c r="H35" s="272">
        <v>133175.71</v>
      </c>
      <c r="J35" s="288">
        <v>223901.72</v>
      </c>
      <c r="K35" s="288">
        <v>147178.39000000001</v>
      </c>
      <c r="O35" s="276">
        <v>0</v>
      </c>
      <c r="Q35" s="288">
        <v>354174.16</v>
      </c>
      <c r="R35" s="288">
        <v>1101601.1100000001</v>
      </c>
      <c r="T35" s="273">
        <v>1424422.49</v>
      </c>
      <c r="U35" s="273">
        <v>407125</v>
      </c>
      <c r="V35" s="273">
        <v>7501.28</v>
      </c>
      <c r="W35" s="273">
        <v>1958100</v>
      </c>
      <c r="X35" s="273">
        <v>48</v>
      </c>
      <c r="Y35" s="274">
        <v>2390874</v>
      </c>
      <c r="Z35" s="274">
        <v>30060</v>
      </c>
      <c r="AB35" s="274">
        <v>1029676.84</v>
      </c>
      <c r="AC35" s="274">
        <v>80356.52</v>
      </c>
      <c r="AF35" s="103">
        <f t="shared" si="1"/>
        <v>1242716.07</v>
      </c>
      <c r="AG35" s="37">
        <f t="shared" si="2"/>
        <v>0</v>
      </c>
      <c r="AH35" s="26">
        <f t="shared" si="4"/>
        <v>1242716.07</v>
      </c>
      <c r="AI35" s="17">
        <f t="shared" si="3"/>
        <v>3797196.77</v>
      </c>
      <c r="AJ35" s="19">
        <f t="shared" si="5"/>
        <v>3530967.36</v>
      </c>
      <c r="AK35" s="32">
        <f t="shared" si="6"/>
        <v>266229.41000000015</v>
      </c>
    </row>
    <row r="36" spans="1:37" x14ac:dyDescent="0.25">
      <c r="A36" s="1" t="s">
        <v>462</v>
      </c>
      <c r="B36" s="1" t="s">
        <v>464</v>
      </c>
      <c r="C36" s="92">
        <v>3391</v>
      </c>
      <c r="D36" s="93" t="s">
        <v>1115</v>
      </c>
      <c r="E36" s="288" t="s">
        <v>2049</v>
      </c>
      <c r="F36" s="272">
        <v>286685.71999999997</v>
      </c>
      <c r="G36" s="272">
        <v>0</v>
      </c>
      <c r="H36" s="272">
        <v>141697.32</v>
      </c>
      <c r="J36" s="288">
        <v>1435009.8</v>
      </c>
      <c r="K36" s="288">
        <v>82507.23</v>
      </c>
      <c r="O36" s="276">
        <v>0</v>
      </c>
      <c r="Q36" s="288">
        <v>1378181.32</v>
      </c>
      <c r="R36" s="288">
        <v>528949.56000000006</v>
      </c>
      <c r="T36" s="273">
        <v>1136447.97</v>
      </c>
      <c r="U36" s="273">
        <v>253295</v>
      </c>
      <c r="V36" s="273">
        <v>1520.06</v>
      </c>
      <c r="W36" s="273">
        <v>1371280</v>
      </c>
      <c r="X36" s="273">
        <v>80</v>
      </c>
      <c r="Y36" s="274">
        <v>1697972</v>
      </c>
      <c r="Z36" s="274">
        <v>19440</v>
      </c>
      <c r="AB36" s="274">
        <v>789234.53</v>
      </c>
      <c r="AC36" s="274">
        <v>165085.31</v>
      </c>
      <c r="AE36" s="274">
        <v>500</v>
      </c>
      <c r="AF36" s="103">
        <f t="shared" ref="AF36:AF67" si="7">SUM(F36:I36)</f>
        <v>428383.04</v>
      </c>
      <c r="AG36" s="37">
        <f t="shared" ref="AG36:AG67" si="8">SUM(L36:O36)</f>
        <v>0</v>
      </c>
      <c r="AH36" s="26">
        <f t="shared" si="4"/>
        <v>428383.04</v>
      </c>
      <c r="AI36" s="17">
        <f t="shared" ref="AI36:AI67" si="9">SUM(S36:X36)</f>
        <v>2762623.0300000003</v>
      </c>
      <c r="AJ36" s="19">
        <f t="shared" si="5"/>
        <v>2672231.8400000003</v>
      </c>
      <c r="AK36" s="32">
        <f t="shared" si="6"/>
        <v>90391.189999999944</v>
      </c>
    </row>
    <row r="37" spans="1:37" x14ac:dyDescent="0.25">
      <c r="A37" s="1" t="s">
        <v>462</v>
      </c>
      <c r="B37" s="1" t="s">
        <v>464</v>
      </c>
      <c r="C37" s="92">
        <v>4244</v>
      </c>
      <c r="D37" s="93" t="s">
        <v>1116</v>
      </c>
      <c r="E37" s="288" t="s">
        <v>2050</v>
      </c>
      <c r="F37" s="272">
        <v>223752.89</v>
      </c>
      <c r="G37" s="272">
        <v>33690</v>
      </c>
      <c r="H37" s="272">
        <v>34753.120000000003</v>
      </c>
      <c r="J37" s="288">
        <v>438902.35</v>
      </c>
      <c r="K37" s="288">
        <v>57026.84</v>
      </c>
      <c r="M37" s="276">
        <v>13462.5</v>
      </c>
      <c r="Q37" s="288">
        <v>-783262.06</v>
      </c>
      <c r="R37" s="288">
        <v>1603684.39</v>
      </c>
      <c r="T37" s="273">
        <v>1071378.28</v>
      </c>
      <c r="U37" s="273">
        <v>227020</v>
      </c>
      <c r="V37" s="273">
        <v>1318.54</v>
      </c>
      <c r="W37" s="273">
        <v>1947210</v>
      </c>
      <c r="Y37" s="274">
        <v>2213405</v>
      </c>
      <c r="Z37" s="274">
        <v>10280</v>
      </c>
      <c r="AB37" s="274">
        <v>891721.72</v>
      </c>
      <c r="AC37" s="274">
        <v>147483.97</v>
      </c>
      <c r="AE37" s="274">
        <v>500</v>
      </c>
      <c r="AF37" s="103">
        <f t="shared" si="7"/>
        <v>292196.01</v>
      </c>
      <c r="AG37" s="37">
        <f t="shared" si="8"/>
        <v>13462.5</v>
      </c>
      <c r="AH37" s="26">
        <f t="shared" si="4"/>
        <v>278733.51</v>
      </c>
      <c r="AI37" s="17">
        <f t="shared" si="9"/>
        <v>3246926.8200000003</v>
      </c>
      <c r="AJ37" s="19">
        <f t="shared" si="5"/>
        <v>3263390.69</v>
      </c>
      <c r="AK37" s="32">
        <f t="shared" si="6"/>
        <v>-16463.869999999646</v>
      </c>
    </row>
    <row r="38" spans="1:37" x14ac:dyDescent="0.25">
      <c r="A38" s="1" t="s">
        <v>462</v>
      </c>
      <c r="B38" s="1" t="s">
        <v>464</v>
      </c>
      <c r="C38" s="92">
        <v>1926</v>
      </c>
      <c r="D38" s="93" t="s">
        <v>1117</v>
      </c>
      <c r="E38" s="288" t="s">
        <v>2051</v>
      </c>
      <c r="F38" s="272">
        <v>212557.85</v>
      </c>
      <c r="G38" s="272">
        <v>0</v>
      </c>
      <c r="H38" s="272">
        <v>73229.429999999993</v>
      </c>
      <c r="J38" s="288">
        <v>144568</v>
      </c>
      <c r="K38" s="288">
        <v>88861.65</v>
      </c>
      <c r="M38" s="276">
        <v>31822.5</v>
      </c>
      <c r="Q38" s="288">
        <v>-868026.46</v>
      </c>
      <c r="R38" s="288">
        <v>1498620.76</v>
      </c>
      <c r="T38" s="273">
        <v>741582.38</v>
      </c>
      <c r="U38" s="273">
        <v>47200</v>
      </c>
      <c r="V38" s="273">
        <v>1120.22</v>
      </c>
      <c r="W38" s="273">
        <v>848510</v>
      </c>
      <c r="Y38" s="274">
        <v>1015677</v>
      </c>
      <c r="Z38" s="274">
        <v>24858</v>
      </c>
      <c r="AB38" s="274">
        <v>579768.44999999995</v>
      </c>
      <c r="AC38" s="274">
        <v>100478.02</v>
      </c>
      <c r="AF38" s="103">
        <f t="shared" si="7"/>
        <v>285787.28000000003</v>
      </c>
      <c r="AG38" s="37">
        <f t="shared" si="8"/>
        <v>31822.5</v>
      </c>
      <c r="AH38" s="26">
        <f t="shared" si="4"/>
        <v>253964.78000000003</v>
      </c>
      <c r="AI38" s="17">
        <f t="shared" si="9"/>
        <v>1638412.6</v>
      </c>
      <c r="AJ38" s="19">
        <f t="shared" si="5"/>
        <v>1720781.47</v>
      </c>
      <c r="AK38" s="32">
        <f t="shared" si="6"/>
        <v>-82368.869999999879</v>
      </c>
    </row>
    <row r="39" spans="1:37" x14ac:dyDescent="0.25">
      <c r="A39" s="1" t="s">
        <v>462</v>
      </c>
      <c r="B39" s="1" t="s">
        <v>464</v>
      </c>
      <c r="C39" s="92">
        <v>5306</v>
      </c>
      <c r="D39" s="93" t="s">
        <v>1118</v>
      </c>
      <c r="E39" s="288" t="s">
        <v>2052</v>
      </c>
      <c r="F39" s="272">
        <v>68548.350000000006</v>
      </c>
      <c r="G39" s="272">
        <v>0</v>
      </c>
      <c r="H39" s="272">
        <v>40123.33</v>
      </c>
      <c r="J39" s="288">
        <v>1350859.69</v>
      </c>
      <c r="K39" s="288">
        <v>223469.68</v>
      </c>
      <c r="Q39" s="288">
        <v>65970.539999999994</v>
      </c>
      <c r="R39" s="288">
        <v>2339595.1</v>
      </c>
      <c r="T39" s="273">
        <v>1474052.28</v>
      </c>
      <c r="U39" s="273">
        <v>90500</v>
      </c>
      <c r="V39" s="273">
        <v>2258.77</v>
      </c>
      <c r="W39" s="273">
        <v>1682200</v>
      </c>
      <c r="Y39" s="274">
        <v>2197409.2599999998</v>
      </c>
      <c r="Z39" s="274">
        <v>25764</v>
      </c>
      <c r="AB39" s="274">
        <v>1369906.84</v>
      </c>
      <c r="AC39" s="274">
        <v>260649.54</v>
      </c>
      <c r="AF39" s="103">
        <f t="shared" si="7"/>
        <v>108671.68000000001</v>
      </c>
      <c r="AG39" s="37">
        <f t="shared" si="8"/>
        <v>0</v>
      </c>
      <c r="AH39" s="26">
        <f t="shared" si="4"/>
        <v>108671.68000000001</v>
      </c>
      <c r="AI39" s="17">
        <f t="shared" si="9"/>
        <v>3249011.05</v>
      </c>
      <c r="AJ39" s="19">
        <f t="shared" si="5"/>
        <v>3853729.6399999997</v>
      </c>
      <c r="AK39" s="32">
        <f t="shared" si="6"/>
        <v>-604718.58999999985</v>
      </c>
    </row>
    <row r="40" spans="1:37" x14ac:dyDescent="0.25">
      <c r="A40" s="1" t="s">
        <v>462</v>
      </c>
      <c r="B40" s="1" t="s">
        <v>464</v>
      </c>
      <c r="C40" s="92">
        <v>2556</v>
      </c>
      <c r="D40" s="93" t="s">
        <v>1119</v>
      </c>
      <c r="E40" s="288" t="s">
        <v>2053</v>
      </c>
      <c r="F40" s="272">
        <v>493853.55</v>
      </c>
      <c r="H40" s="272">
        <v>82988.17</v>
      </c>
      <c r="J40" s="288">
        <v>225691.46</v>
      </c>
      <c r="K40" s="288">
        <v>111047.83</v>
      </c>
      <c r="M40" s="276">
        <v>4050</v>
      </c>
      <c r="O40" s="276">
        <v>0</v>
      </c>
      <c r="Q40" s="288">
        <v>-805282.31</v>
      </c>
      <c r="R40" s="288">
        <v>1457071.21</v>
      </c>
      <c r="T40" s="273">
        <v>1653027.3</v>
      </c>
      <c r="U40" s="273">
        <v>324130</v>
      </c>
      <c r="V40" s="273">
        <v>1917.42</v>
      </c>
      <c r="W40" s="273">
        <v>488380</v>
      </c>
      <c r="Y40" s="274">
        <v>873249</v>
      </c>
      <c r="Z40" s="274">
        <v>25642</v>
      </c>
      <c r="AB40" s="274">
        <v>1132779.6200000001</v>
      </c>
      <c r="AC40" s="274">
        <v>87317.99</v>
      </c>
      <c r="AF40" s="103">
        <f t="shared" si="7"/>
        <v>576841.72</v>
      </c>
      <c r="AG40" s="37">
        <f t="shared" si="8"/>
        <v>4050</v>
      </c>
      <c r="AH40" s="26">
        <f t="shared" si="4"/>
        <v>572791.72</v>
      </c>
      <c r="AI40" s="17">
        <f t="shared" si="9"/>
        <v>2467454.7199999997</v>
      </c>
      <c r="AJ40" s="19">
        <f t="shared" si="5"/>
        <v>2118988.6100000003</v>
      </c>
      <c r="AK40" s="32">
        <f t="shared" si="6"/>
        <v>348466.1099999994</v>
      </c>
    </row>
    <row r="41" spans="1:37" x14ac:dyDescent="0.25">
      <c r="A41" s="1" t="s">
        <v>462</v>
      </c>
      <c r="B41" s="1" t="s">
        <v>464</v>
      </c>
      <c r="C41" s="92">
        <v>2366</v>
      </c>
      <c r="D41" s="93" t="s">
        <v>1120</v>
      </c>
      <c r="E41" s="288" t="s">
        <v>2054</v>
      </c>
      <c r="F41" s="272">
        <v>462729.46</v>
      </c>
      <c r="G41" s="272">
        <v>0</v>
      </c>
      <c r="H41" s="272">
        <v>77778.17</v>
      </c>
      <c r="J41" s="288">
        <v>366468.05</v>
      </c>
      <c r="K41" s="288">
        <v>449992.82</v>
      </c>
      <c r="M41" s="276">
        <v>12562.5</v>
      </c>
      <c r="O41" s="276">
        <v>0</v>
      </c>
      <c r="Q41" s="288">
        <v>-359713.42</v>
      </c>
      <c r="R41" s="288">
        <v>1798384.44</v>
      </c>
      <c r="T41" s="273">
        <v>982813.8</v>
      </c>
      <c r="U41" s="273">
        <v>355200</v>
      </c>
      <c r="V41" s="273">
        <v>2662.15</v>
      </c>
      <c r="W41" s="273">
        <v>957640</v>
      </c>
      <c r="Y41" s="274">
        <v>1167722</v>
      </c>
      <c r="Z41" s="274">
        <v>5140</v>
      </c>
      <c r="AB41" s="274">
        <v>910041.51</v>
      </c>
      <c r="AC41" s="274">
        <v>238636.15</v>
      </c>
      <c r="AE41" s="274">
        <v>80</v>
      </c>
      <c r="AF41" s="103">
        <f t="shared" si="7"/>
        <v>540507.63</v>
      </c>
      <c r="AG41" s="37">
        <f t="shared" si="8"/>
        <v>12562.5</v>
      </c>
      <c r="AH41" s="26">
        <f t="shared" si="4"/>
        <v>527945.13</v>
      </c>
      <c r="AI41" s="17">
        <f t="shared" si="9"/>
        <v>2298315.9500000002</v>
      </c>
      <c r="AJ41" s="19">
        <f t="shared" si="5"/>
        <v>2321619.66</v>
      </c>
      <c r="AK41" s="32">
        <f t="shared" si="6"/>
        <v>-23303.709999999963</v>
      </c>
    </row>
    <row r="42" spans="1:37" x14ac:dyDescent="0.25">
      <c r="A42" s="1" t="s">
        <v>462</v>
      </c>
      <c r="B42" s="1" t="s">
        <v>464</v>
      </c>
      <c r="C42" s="92">
        <v>5915</v>
      </c>
      <c r="D42" s="93" t="s">
        <v>1121</v>
      </c>
      <c r="E42" s="288" t="s">
        <v>2055</v>
      </c>
      <c r="F42" s="272">
        <v>270600.06</v>
      </c>
      <c r="H42" s="272">
        <v>119910.38</v>
      </c>
      <c r="J42" s="288">
        <v>332033.46999999997</v>
      </c>
      <c r="K42" s="288">
        <v>228818.93</v>
      </c>
      <c r="O42" s="276">
        <v>369.14</v>
      </c>
      <c r="Q42" s="288">
        <v>-48139.66</v>
      </c>
      <c r="R42" s="288">
        <v>1262156.06</v>
      </c>
      <c r="T42" s="273">
        <v>1320667.05</v>
      </c>
      <c r="U42" s="273">
        <v>211400</v>
      </c>
      <c r="V42" s="273">
        <v>2086.7800000000002</v>
      </c>
      <c r="W42" s="273">
        <v>1495110</v>
      </c>
      <c r="Y42" s="274">
        <v>1910791</v>
      </c>
      <c r="Z42" s="274">
        <v>1830</v>
      </c>
      <c r="AB42" s="274">
        <v>1090670.04</v>
      </c>
      <c r="AC42" s="274">
        <v>177324.49</v>
      </c>
      <c r="AF42" s="103">
        <f t="shared" si="7"/>
        <v>390510.44</v>
      </c>
      <c r="AG42" s="37">
        <f t="shared" si="8"/>
        <v>369.14</v>
      </c>
      <c r="AH42" s="26">
        <f t="shared" si="4"/>
        <v>390141.3</v>
      </c>
      <c r="AI42" s="17">
        <f t="shared" si="9"/>
        <v>3029263.83</v>
      </c>
      <c r="AJ42" s="19">
        <f t="shared" si="5"/>
        <v>3180615.5300000003</v>
      </c>
      <c r="AK42" s="32">
        <f t="shared" si="6"/>
        <v>-151351.70000000019</v>
      </c>
    </row>
    <row r="43" spans="1:37" x14ac:dyDescent="0.25">
      <c r="A43" s="1" t="s">
        <v>462</v>
      </c>
      <c r="B43" s="1" t="s">
        <v>464</v>
      </c>
      <c r="C43" s="92">
        <v>3317</v>
      </c>
      <c r="D43" s="93" t="s">
        <v>1122</v>
      </c>
      <c r="E43" s="288" t="s">
        <v>2056</v>
      </c>
      <c r="F43" s="272">
        <v>116834.11</v>
      </c>
      <c r="G43" s="272">
        <v>0</v>
      </c>
      <c r="H43" s="272">
        <v>242391.78</v>
      </c>
      <c r="J43" s="288">
        <v>542729.31000000006</v>
      </c>
      <c r="K43" s="288">
        <v>99440.38</v>
      </c>
      <c r="Q43" s="288">
        <v>-795906.52</v>
      </c>
      <c r="R43" s="288">
        <v>1683339.65</v>
      </c>
      <c r="T43" s="273">
        <v>1122454.67</v>
      </c>
      <c r="U43" s="273">
        <v>60000</v>
      </c>
      <c r="V43" s="273">
        <v>1008.27</v>
      </c>
      <c r="W43" s="273">
        <v>523660</v>
      </c>
      <c r="Y43" s="274">
        <v>812479</v>
      </c>
      <c r="Z43" s="274">
        <v>19132</v>
      </c>
      <c r="AB43" s="274">
        <v>576943.43000000005</v>
      </c>
      <c r="AC43" s="274">
        <v>128500.06</v>
      </c>
      <c r="AF43" s="103">
        <f t="shared" si="7"/>
        <v>359225.89</v>
      </c>
      <c r="AG43" s="37">
        <f t="shared" si="8"/>
        <v>0</v>
      </c>
      <c r="AH43" s="26">
        <f t="shared" si="4"/>
        <v>359225.89</v>
      </c>
      <c r="AI43" s="17">
        <f t="shared" si="9"/>
        <v>1707122.94</v>
      </c>
      <c r="AJ43" s="19">
        <f t="shared" si="5"/>
        <v>1537054.4900000002</v>
      </c>
      <c r="AK43" s="32">
        <f t="shared" si="6"/>
        <v>170068.44999999972</v>
      </c>
    </row>
    <row r="44" spans="1:37" x14ac:dyDescent="0.25">
      <c r="A44" s="1" t="s">
        <v>462</v>
      </c>
      <c r="B44" s="1" t="s">
        <v>464</v>
      </c>
      <c r="C44" s="92">
        <v>2828</v>
      </c>
      <c r="D44" s="93" t="s">
        <v>1123</v>
      </c>
      <c r="E44" s="288" t="s">
        <v>2188</v>
      </c>
      <c r="F44" s="272">
        <v>642411.23</v>
      </c>
      <c r="G44" s="272">
        <v>0</v>
      </c>
      <c r="H44" s="272">
        <v>179208.49</v>
      </c>
      <c r="J44" s="288">
        <v>358502.98</v>
      </c>
      <c r="K44" s="288">
        <v>72169.58</v>
      </c>
      <c r="Q44" s="288">
        <v>-688189.72</v>
      </c>
      <c r="R44" s="288">
        <v>2224890.19</v>
      </c>
      <c r="T44" s="273">
        <v>1016486.7</v>
      </c>
      <c r="U44" s="273">
        <v>90000</v>
      </c>
      <c r="V44" s="273">
        <v>3183.44</v>
      </c>
      <c r="W44" s="273">
        <v>1019260</v>
      </c>
      <c r="Y44" s="274">
        <v>1251150</v>
      </c>
      <c r="Z44" s="274">
        <v>17380</v>
      </c>
      <c r="AB44" s="274">
        <v>898993.5</v>
      </c>
      <c r="AC44" s="274">
        <v>148164.82999999999</v>
      </c>
      <c r="AF44" s="103">
        <f t="shared" si="7"/>
        <v>821619.72</v>
      </c>
      <c r="AG44" s="37">
        <f t="shared" si="8"/>
        <v>0</v>
      </c>
      <c r="AH44" s="26">
        <f t="shared" si="4"/>
        <v>821619.72</v>
      </c>
      <c r="AI44" s="17">
        <f t="shared" si="9"/>
        <v>2128930.1399999997</v>
      </c>
      <c r="AJ44" s="19">
        <f t="shared" si="5"/>
        <v>2315688.33</v>
      </c>
      <c r="AK44" s="32">
        <f t="shared" si="6"/>
        <v>-186758.19000000041</v>
      </c>
    </row>
    <row r="45" spans="1:37" x14ac:dyDescent="0.25">
      <c r="A45" s="1" t="s">
        <v>462</v>
      </c>
      <c r="B45" s="1" t="s">
        <v>464</v>
      </c>
      <c r="C45" s="92">
        <v>2529</v>
      </c>
      <c r="D45" s="93" t="s">
        <v>1124</v>
      </c>
      <c r="E45" s="288" t="s">
        <v>2201</v>
      </c>
      <c r="F45" s="272">
        <v>194119.84</v>
      </c>
      <c r="G45" s="272">
        <v>0</v>
      </c>
      <c r="H45" s="272">
        <v>60451.96</v>
      </c>
      <c r="J45" s="288">
        <v>1929054.74</v>
      </c>
      <c r="K45" s="288">
        <v>670279.11</v>
      </c>
      <c r="Q45" s="288">
        <v>3285164.12</v>
      </c>
      <c r="T45" s="273">
        <v>1103655.83</v>
      </c>
      <c r="U45" s="273">
        <v>88900</v>
      </c>
      <c r="V45" s="273">
        <v>1119.4000000000001</v>
      </c>
      <c r="W45" s="273">
        <v>1296810</v>
      </c>
      <c r="Y45" s="274">
        <v>1500657</v>
      </c>
      <c r="Z45" s="274">
        <v>25609.86</v>
      </c>
      <c r="AB45" s="274">
        <v>787068.78</v>
      </c>
      <c r="AC45" s="274">
        <v>554980.06000000006</v>
      </c>
      <c r="AE45" s="274">
        <v>7200</v>
      </c>
      <c r="AF45" s="103">
        <f t="shared" si="7"/>
        <v>254571.8</v>
      </c>
      <c r="AG45" s="37">
        <f t="shared" si="8"/>
        <v>0</v>
      </c>
      <c r="AH45" s="26">
        <f t="shared" si="4"/>
        <v>254571.8</v>
      </c>
      <c r="AI45" s="17">
        <f t="shared" si="9"/>
        <v>2490485.23</v>
      </c>
      <c r="AJ45" s="19">
        <f t="shared" si="5"/>
        <v>2875515.7</v>
      </c>
      <c r="AK45" s="32">
        <f t="shared" si="6"/>
        <v>-385030.4700000002</v>
      </c>
    </row>
    <row r="46" spans="1:37" x14ac:dyDescent="0.25">
      <c r="A46" s="1" t="s">
        <v>467</v>
      </c>
      <c r="B46" s="1" t="s">
        <v>468</v>
      </c>
      <c r="C46" s="92">
        <v>5981</v>
      </c>
      <c r="D46" s="93" t="s">
        <v>1125</v>
      </c>
      <c r="E46" s="288" t="s">
        <v>2057</v>
      </c>
      <c r="F46" s="272">
        <v>436812.55</v>
      </c>
      <c r="G46" s="272">
        <v>162301.46</v>
      </c>
      <c r="H46" s="272">
        <v>86504.43</v>
      </c>
      <c r="J46" s="288">
        <v>1335888.98</v>
      </c>
      <c r="K46" s="288">
        <v>187370.26</v>
      </c>
      <c r="O46" s="276">
        <v>201.99</v>
      </c>
      <c r="Q46" s="288">
        <v>93313.61</v>
      </c>
      <c r="R46" s="288">
        <v>721555.06</v>
      </c>
      <c r="T46" s="273">
        <v>1832302.8</v>
      </c>
      <c r="U46" s="273">
        <v>271140</v>
      </c>
      <c r="V46" s="273">
        <v>2129.08</v>
      </c>
      <c r="W46" s="273">
        <v>2022656.1</v>
      </c>
      <c r="X46" s="273">
        <v>164208.6</v>
      </c>
      <c r="Y46" s="274">
        <v>2755978.1</v>
      </c>
      <c r="AB46" s="274">
        <v>728297.45</v>
      </c>
      <c r="AC46" s="274">
        <v>313259.61</v>
      </c>
      <c r="AF46" s="103">
        <f t="shared" si="7"/>
        <v>685618.44</v>
      </c>
      <c r="AG46" s="37">
        <f t="shared" si="8"/>
        <v>201.99</v>
      </c>
      <c r="AH46" s="26">
        <f t="shared" si="4"/>
        <v>685416.45</v>
      </c>
      <c r="AI46" s="17">
        <f t="shared" si="9"/>
        <v>4292436.58</v>
      </c>
      <c r="AJ46" s="19">
        <f t="shared" si="5"/>
        <v>3797535.1599999997</v>
      </c>
      <c r="AK46" s="32">
        <f t="shared" si="6"/>
        <v>494901.42000000039</v>
      </c>
    </row>
    <row r="47" spans="1:37" x14ac:dyDescent="0.25">
      <c r="A47" s="1" t="s">
        <v>467</v>
      </c>
      <c r="B47" s="1" t="s">
        <v>468</v>
      </c>
      <c r="C47" s="92">
        <v>5608</v>
      </c>
      <c r="D47" s="93" t="s">
        <v>1126</v>
      </c>
      <c r="E47" s="288" t="s">
        <v>2058</v>
      </c>
      <c r="F47" s="272">
        <v>232472.78</v>
      </c>
      <c r="G47" s="272">
        <v>156043.82999999999</v>
      </c>
      <c r="H47" s="272">
        <v>66752</v>
      </c>
      <c r="J47" s="288">
        <v>84062.720000000001</v>
      </c>
      <c r="K47" s="288">
        <v>753839.04</v>
      </c>
      <c r="O47" s="276">
        <v>5.9</v>
      </c>
      <c r="Q47" s="288">
        <v>176877.17</v>
      </c>
      <c r="R47" s="288">
        <v>1541680.81</v>
      </c>
      <c r="T47" s="273">
        <v>2635612.17</v>
      </c>
      <c r="U47" s="273">
        <v>274245.21999999997</v>
      </c>
      <c r="V47" s="273">
        <v>3265.72</v>
      </c>
      <c r="W47" s="273">
        <v>1942290.02</v>
      </c>
      <c r="X47" s="273">
        <v>430886</v>
      </c>
      <c r="Y47" s="274">
        <v>2858871.02</v>
      </c>
      <c r="Z47" s="274">
        <v>47270</v>
      </c>
      <c r="AA47" s="274">
        <v>7356</v>
      </c>
      <c r="AB47" s="274">
        <v>872571.16</v>
      </c>
      <c r="AC47" s="274">
        <v>305252.71999999997</v>
      </c>
      <c r="AF47" s="103">
        <f t="shared" si="7"/>
        <v>455268.61</v>
      </c>
      <c r="AG47" s="37">
        <f t="shared" si="8"/>
        <v>5.9</v>
      </c>
      <c r="AH47" s="26">
        <f t="shared" si="4"/>
        <v>455262.70999999996</v>
      </c>
      <c r="AI47" s="17">
        <f t="shared" si="9"/>
        <v>5286299.13</v>
      </c>
      <c r="AJ47" s="19">
        <f t="shared" si="5"/>
        <v>4091320.9000000004</v>
      </c>
      <c r="AK47" s="32">
        <f t="shared" si="6"/>
        <v>1194978.2299999995</v>
      </c>
    </row>
    <row r="48" spans="1:37" x14ac:dyDescent="0.25">
      <c r="A48" s="1" t="s">
        <v>467</v>
      </c>
      <c r="B48" s="1" t="s">
        <v>468</v>
      </c>
      <c r="C48" s="92">
        <v>3981</v>
      </c>
      <c r="D48" s="93" t="s">
        <v>1127</v>
      </c>
      <c r="E48" s="288" t="s">
        <v>2059</v>
      </c>
      <c r="F48" s="272">
        <v>249371.29</v>
      </c>
      <c r="G48" s="272">
        <v>174492.83</v>
      </c>
      <c r="H48" s="272">
        <v>26316.87</v>
      </c>
      <c r="J48" s="288">
        <v>1471454.48</v>
      </c>
      <c r="K48" s="288">
        <v>522251.1</v>
      </c>
      <c r="O48" s="276">
        <v>0</v>
      </c>
      <c r="Q48" s="288">
        <v>614910.16</v>
      </c>
      <c r="R48" s="288">
        <v>3101072.39</v>
      </c>
      <c r="T48" s="273">
        <v>1684831.58</v>
      </c>
      <c r="U48" s="273">
        <v>158790.72</v>
      </c>
      <c r="V48" s="273">
        <v>2026.38</v>
      </c>
      <c r="W48" s="273">
        <v>2927379.3</v>
      </c>
      <c r="X48" s="273">
        <v>98000</v>
      </c>
      <c r="Y48" s="274">
        <v>3686859.3</v>
      </c>
      <c r="AB48" s="274">
        <v>648803.79</v>
      </c>
      <c r="AC48" s="274">
        <v>292401.8</v>
      </c>
      <c r="AF48" s="103">
        <f t="shared" si="7"/>
        <v>450180.99</v>
      </c>
      <c r="AG48" s="37">
        <f t="shared" si="8"/>
        <v>0</v>
      </c>
      <c r="AH48" s="26">
        <f t="shared" si="4"/>
        <v>450180.99</v>
      </c>
      <c r="AI48" s="17">
        <f t="shared" si="9"/>
        <v>4871027.9799999995</v>
      </c>
      <c r="AJ48" s="19">
        <f t="shared" si="5"/>
        <v>4628064.8899999997</v>
      </c>
      <c r="AK48" s="32">
        <f t="shared" si="6"/>
        <v>242963.08999999985</v>
      </c>
    </row>
    <row r="49" spans="1:37" x14ac:dyDescent="0.25">
      <c r="A49" s="1" t="s">
        <v>467</v>
      </c>
      <c r="B49" s="1" t="s">
        <v>468</v>
      </c>
      <c r="C49" s="92">
        <v>2676</v>
      </c>
      <c r="D49" s="93" t="s">
        <v>1128</v>
      </c>
      <c r="E49" s="288" t="s">
        <v>2060</v>
      </c>
      <c r="F49" s="272">
        <v>17659.45</v>
      </c>
      <c r="G49" s="272">
        <v>76142.09</v>
      </c>
      <c r="H49" s="272">
        <v>56988.42</v>
      </c>
      <c r="J49" s="288">
        <v>1933123.72</v>
      </c>
      <c r="K49" s="288">
        <v>131216.54</v>
      </c>
      <c r="O49" s="276">
        <v>283.08</v>
      </c>
      <c r="Q49" s="288">
        <v>54749.52</v>
      </c>
      <c r="R49" s="288">
        <v>2713140.37</v>
      </c>
      <c r="T49" s="273">
        <v>1491077.61</v>
      </c>
      <c r="U49" s="273">
        <v>130202.59</v>
      </c>
      <c r="V49" s="273">
        <v>316.89</v>
      </c>
      <c r="W49" s="273">
        <v>1333773</v>
      </c>
      <c r="X49" s="273">
        <v>51200</v>
      </c>
      <c r="Y49" s="274">
        <v>1957238</v>
      </c>
      <c r="AB49" s="274">
        <v>605690.48</v>
      </c>
      <c r="AC49" s="274">
        <v>243979.46</v>
      </c>
      <c r="AF49" s="103">
        <f t="shared" si="7"/>
        <v>150789.96</v>
      </c>
      <c r="AG49" s="37">
        <f t="shared" si="8"/>
        <v>283.08</v>
      </c>
      <c r="AH49" s="26">
        <f t="shared" si="4"/>
        <v>150506.88</v>
      </c>
      <c r="AI49" s="17">
        <f t="shared" si="9"/>
        <v>3006570.09</v>
      </c>
      <c r="AJ49" s="19">
        <f t="shared" si="5"/>
        <v>2806907.94</v>
      </c>
      <c r="AK49" s="32">
        <f t="shared" si="6"/>
        <v>199662.14999999991</v>
      </c>
    </row>
    <row r="50" spans="1:37" x14ac:dyDescent="0.25">
      <c r="A50" s="1" t="s">
        <v>467</v>
      </c>
      <c r="B50" s="1" t="s">
        <v>468</v>
      </c>
      <c r="C50" s="92">
        <v>4612</v>
      </c>
      <c r="D50" s="93" t="s">
        <v>1129</v>
      </c>
      <c r="E50" s="288" t="s">
        <v>2061</v>
      </c>
      <c r="F50" s="272">
        <v>248969.43</v>
      </c>
      <c r="G50" s="272">
        <v>153706.4</v>
      </c>
      <c r="H50" s="272">
        <v>66757.86</v>
      </c>
      <c r="J50" s="288">
        <v>134694.54999999999</v>
      </c>
      <c r="K50" s="288">
        <v>295064.38</v>
      </c>
      <c r="M50" s="276">
        <v>83702.5</v>
      </c>
      <c r="O50" s="276">
        <v>519.89</v>
      </c>
      <c r="Q50" s="288">
        <v>65462.95</v>
      </c>
      <c r="R50" s="288">
        <v>2152655.08</v>
      </c>
      <c r="T50" s="273">
        <v>2633542.09</v>
      </c>
      <c r="U50" s="273">
        <v>364674.02</v>
      </c>
      <c r="V50" s="273">
        <v>2376.04</v>
      </c>
      <c r="W50" s="273">
        <v>1320330</v>
      </c>
      <c r="X50" s="273">
        <v>457764</v>
      </c>
      <c r="Y50" s="274">
        <v>2803120</v>
      </c>
      <c r="Z50" s="274">
        <v>11828</v>
      </c>
      <c r="AA50" s="274">
        <v>4320</v>
      </c>
      <c r="AB50" s="274">
        <v>1006097.3</v>
      </c>
      <c r="AC50" s="274">
        <v>260467.18</v>
      </c>
      <c r="AF50" s="103">
        <f t="shared" si="7"/>
        <v>469433.68999999994</v>
      </c>
      <c r="AG50" s="37">
        <f t="shared" si="8"/>
        <v>84222.39</v>
      </c>
      <c r="AH50" s="26">
        <f t="shared" si="4"/>
        <v>385211.29999999993</v>
      </c>
      <c r="AI50" s="17">
        <f t="shared" si="9"/>
        <v>4778686.1500000004</v>
      </c>
      <c r="AJ50" s="19">
        <f t="shared" si="5"/>
        <v>4085832.48</v>
      </c>
      <c r="AK50" s="32">
        <f t="shared" si="6"/>
        <v>692853.67000000039</v>
      </c>
    </row>
    <row r="51" spans="1:37" x14ac:dyDescent="0.25">
      <c r="A51" s="1" t="s">
        <v>467</v>
      </c>
      <c r="B51" s="1" t="s">
        <v>468</v>
      </c>
      <c r="C51" s="92">
        <v>3723</v>
      </c>
      <c r="D51" s="93" t="s">
        <v>1130</v>
      </c>
      <c r="E51" s="288" t="s">
        <v>2189</v>
      </c>
      <c r="F51" s="272">
        <v>160670.04999999999</v>
      </c>
      <c r="G51" s="272">
        <v>110876.21</v>
      </c>
      <c r="H51" s="272">
        <v>37112.26</v>
      </c>
      <c r="J51" s="288">
        <v>411301.76</v>
      </c>
      <c r="K51" s="288">
        <v>186291.87</v>
      </c>
      <c r="O51" s="276">
        <v>0</v>
      </c>
      <c r="Q51" s="288">
        <v>161981.44</v>
      </c>
      <c r="R51" s="288">
        <v>2872107.81</v>
      </c>
      <c r="T51" s="273">
        <v>1762143.84</v>
      </c>
      <c r="U51" s="273">
        <v>145037.75</v>
      </c>
      <c r="V51" s="273">
        <v>1332.05</v>
      </c>
      <c r="W51" s="273">
        <v>866040</v>
      </c>
      <c r="X51" s="273">
        <v>91400</v>
      </c>
      <c r="Y51" s="274">
        <v>1659214</v>
      </c>
      <c r="AB51" s="274">
        <v>671100.7</v>
      </c>
      <c r="AC51" s="274">
        <v>302952.83</v>
      </c>
      <c r="AF51" s="103">
        <f t="shared" si="7"/>
        <v>308658.52</v>
      </c>
      <c r="AG51" s="37">
        <f t="shared" si="8"/>
        <v>0</v>
      </c>
      <c r="AH51" s="26">
        <f t="shared" si="4"/>
        <v>308658.52</v>
      </c>
      <c r="AI51" s="17">
        <f t="shared" si="9"/>
        <v>2865953.64</v>
      </c>
      <c r="AJ51" s="19">
        <f t="shared" si="5"/>
        <v>2633267.5300000003</v>
      </c>
      <c r="AK51" s="32">
        <f t="shared" si="6"/>
        <v>232686.10999999987</v>
      </c>
    </row>
    <row r="52" spans="1:37" x14ac:dyDescent="0.25">
      <c r="A52" s="1" t="s">
        <v>471</v>
      </c>
      <c r="B52" s="1" t="s">
        <v>472</v>
      </c>
      <c r="C52" s="92">
        <v>4086</v>
      </c>
      <c r="D52" s="93" t="s">
        <v>1131</v>
      </c>
      <c r="E52" s="288" t="s">
        <v>2062</v>
      </c>
      <c r="F52" s="272">
        <v>120048.43</v>
      </c>
      <c r="G52" s="272">
        <v>0</v>
      </c>
      <c r="H52" s="272">
        <v>33329.480000000003</v>
      </c>
      <c r="J52" s="288">
        <v>441604</v>
      </c>
      <c r="K52" s="288">
        <v>118077.84</v>
      </c>
      <c r="R52" s="288">
        <v>2033236.3</v>
      </c>
      <c r="T52" s="273">
        <v>2087392.48</v>
      </c>
      <c r="V52" s="273">
        <v>1305.49</v>
      </c>
      <c r="W52" s="273">
        <v>915080</v>
      </c>
      <c r="Y52" s="274">
        <v>1937894</v>
      </c>
      <c r="AB52" s="274">
        <v>968043.37</v>
      </c>
      <c r="AC52" s="274">
        <v>109706.98</v>
      </c>
      <c r="AF52" s="103">
        <f t="shared" si="7"/>
        <v>153377.91</v>
      </c>
      <c r="AG52" s="37">
        <f t="shared" si="8"/>
        <v>0</v>
      </c>
      <c r="AH52" s="26">
        <f t="shared" si="4"/>
        <v>153377.91</v>
      </c>
      <c r="AI52" s="17">
        <f t="shared" si="9"/>
        <v>3003777.9699999997</v>
      </c>
      <c r="AJ52" s="19">
        <f t="shared" si="5"/>
        <v>3015644.35</v>
      </c>
      <c r="AK52" s="32">
        <f t="shared" si="6"/>
        <v>-11866.380000000354</v>
      </c>
    </row>
    <row r="53" spans="1:37" x14ac:dyDescent="0.25">
      <c r="A53" s="1" t="s">
        <v>471</v>
      </c>
      <c r="B53" s="1" t="s">
        <v>472</v>
      </c>
      <c r="C53" s="92">
        <v>4226</v>
      </c>
      <c r="D53" s="93" t="s">
        <v>1132</v>
      </c>
      <c r="E53" s="288" t="s">
        <v>2063</v>
      </c>
      <c r="F53" s="272">
        <v>464073.55</v>
      </c>
      <c r="G53" s="272">
        <v>11600</v>
      </c>
      <c r="H53" s="272">
        <v>59109.25</v>
      </c>
      <c r="J53" s="288">
        <v>2074386.26</v>
      </c>
      <c r="K53" s="288">
        <v>573044.25</v>
      </c>
      <c r="O53" s="276">
        <v>195</v>
      </c>
      <c r="R53" s="288">
        <v>575288.56999999995</v>
      </c>
      <c r="T53" s="273">
        <v>2271190.12</v>
      </c>
      <c r="V53" s="273">
        <v>1390.72</v>
      </c>
      <c r="W53" s="273">
        <v>702600</v>
      </c>
      <c r="Y53" s="274">
        <v>1596134</v>
      </c>
      <c r="AB53" s="274">
        <v>768227.99</v>
      </c>
      <c r="AC53" s="274">
        <v>314725.26</v>
      </c>
      <c r="AF53" s="103">
        <f t="shared" si="7"/>
        <v>534782.80000000005</v>
      </c>
      <c r="AG53" s="37">
        <f t="shared" si="8"/>
        <v>195</v>
      </c>
      <c r="AH53" s="26">
        <f t="shared" si="4"/>
        <v>534587.80000000005</v>
      </c>
      <c r="AI53" s="17">
        <f t="shared" si="9"/>
        <v>2975180.8400000003</v>
      </c>
      <c r="AJ53" s="19">
        <f t="shared" si="5"/>
        <v>2679087.25</v>
      </c>
      <c r="AK53" s="32">
        <f t="shared" si="6"/>
        <v>296093.59000000032</v>
      </c>
    </row>
    <row r="54" spans="1:37" x14ac:dyDescent="0.25">
      <c r="A54" s="1" t="s">
        <v>471</v>
      </c>
      <c r="B54" s="1" t="s">
        <v>472</v>
      </c>
      <c r="C54" s="92">
        <v>4483</v>
      </c>
      <c r="D54" s="93" t="s">
        <v>1133</v>
      </c>
      <c r="E54" s="288" t="s">
        <v>2064</v>
      </c>
      <c r="F54" s="272">
        <v>730695.82</v>
      </c>
      <c r="H54" s="272">
        <v>5970.05</v>
      </c>
      <c r="J54" s="288">
        <v>2470764.33</v>
      </c>
      <c r="K54" s="288">
        <v>168051.08</v>
      </c>
      <c r="R54" s="288">
        <v>1317062.58</v>
      </c>
      <c r="T54" s="273">
        <v>1524491.7</v>
      </c>
      <c r="U54" s="273">
        <v>146595</v>
      </c>
      <c r="V54" s="273">
        <v>2635.32</v>
      </c>
      <c r="W54" s="273">
        <v>1266280</v>
      </c>
      <c r="Y54" s="274">
        <v>1943980</v>
      </c>
      <c r="AB54" s="274">
        <v>519617.99</v>
      </c>
      <c r="AC54" s="274">
        <v>197925</v>
      </c>
      <c r="AF54" s="103">
        <f t="shared" si="7"/>
        <v>736665.87</v>
      </c>
      <c r="AG54" s="37">
        <f t="shared" si="8"/>
        <v>0</v>
      </c>
      <c r="AH54" s="26">
        <f t="shared" si="4"/>
        <v>736665.87</v>
      </c>
      <c r="AI54" s="17">
        <f t="shared" si="9"/>
        <v>2940002.02</v>
      </c>
      <c r="AJ54" s="19">
        <f t="shared" si="5"/>
        <v>2661522.9900000002</v>
      </c>
      <c r="AK54" s="32">
        <f t="shared" si="6"/>
        <v>278479.0299999998</v>
      </c>
    </row>
    <row r="55" spans="1:37" x14ac:dyDescent="0.25">
      <c r="A55" s="1" t="s">
        <v>471</v>
      </c>
      <c r="B55" s="1" t="s">
        <v>472</v>
      </c>
      <c r="C55" s="92">
        <v>3448</v>
      </c>
      <c r="D55" s="93" t="s">
        <v>1134</v>
      </c>
      <c r="E55" s="288" t="s">
        <v>2065</v>
      </c>
      <c r="F55" s="272">
        <v>141804.42000000001</v>
      </c>
      <c r="G55" s="272">
        <v>10000</v>
      </c>
      <c r="H55" s="272">
        <v>50889.04</v>
      </c>
      <c r="J55" s="288">
        <v>108959</v>
      </c>
      <c r="K55" s="288">
        <v>276814.26</v>
      </c>
      <c r="R55" s="288">
        <v>2202516.2599999998</v>
      </c>
      <c r="T55" s="273">
        <v>1689822.52</v>
      </c>
      <c r="V55" s="273">
        <v>1014.07</v>
      </c>
      <c r="W55" s="273">
        <v>676560</v>
      </c>
      <c r="Y55" s="274">
        <v>1449770</v>
      </c>
      <c r="AB55" s="274">
        <v>702435.18</v>
      </c>
      <c r="AC55" s="274">
        <v>279544.93</v>
      </c>
      <c r="AF55" s="103">
        <f t="shared" si="7"/>
        <v>202693.46000000002</v>
      </c>
      <c r="AG55" s="37">
        <f t="shared" si="8"/>
        <v>0</v>
      </c>
      <c r="AH55" s="26">
        <f t="shared" si="4"/>
        <v>202693.46000000002</v>
      </c>
      <c r="AI55" s="17">
        <f t="shared" si="9"/>
        <v>2367396.59</v>
      </c>
      <c r="AJ55" s="19">
        <f t="shared" si="5"/>
        <v>2431750.1100000003</v>
      </c>
      <c r="AK55" s="32">
        <f t="shared" si="6"/>
        <v>-64353.520000000484</v>
      </c>
    </row>
    <row r="56" spans="1:37" x14ac:dyDescent="0.25">
      <c r="A56" s="1" t="s">
        <v>471</v>
      </c>
      <c r="B56" s="1" t="s">
        <v>472</v>
      </c>
      <c r="C56" s="92">
        <v>3561</v>
      </c>
      <c r="D56" s="93" t="s">
        <v>1135</v>
      </c>
      <c r="E56" s="288" t="s">
        <v>2190</v>
      </c>
      <c r="F56" s="272">
        <v>597276.13</v>
      </c>
      <c r="G56" s="272">
        <v>1436.15</v>
      </c>
      <c r="H56" s="272">
        <v>46758.43</v>
      </c>
      <c r="J56" s="288">
        <v>367371</v>
      </c>
      <c r="K56" s="288">
        <v>147627</v>
      </c>
      <c r="R56" s="288">
        <v>2224684.62</v>
      </c>
      <c r="T56" s="273">
        <v>1783376.79</v>
      </c>
      <c r="V56" s="273">
        <v>2379</v>
      </c>
      <c r="W56" s="273">
        <v>431880</v>
      </c>
      <c r="Y56" s="274">
        <v>1200992</v>
      </c>
      <c r="AB56" s="274">
        <v>528167.57999999996</v>
      </c>
      <c r="AC56" s="274">
        <v>183860.74</v>
      </c>
      <c r="AF56" s="103">
        <f t="shared" si="7"/>
        <v>645470.71000000008</v>
      </c>
      <c r="AG56" s="37">
        <f t="shared" si="8"/>
        <v>0</v>
      </c>
      <c r="AH56" s="26">
        <f t="shared" si="4"/>
        <v>645470.71000000008</v>
      </c>
      <c r="AI56" s="17">
        <f t="shared" si="9"/>
        <v>2217635.79</v>
      </c>
      <c r="AJ56" s="19">
        <f t="shared" si="5"/>
        <v>1913020.32</v>
      </c>
      <c r="AK56" s="32">
        <f t="shared" si="6"/>
        <v>304615.46999999997</v>
      </c>
    </row>
    <row r="57" spans="1:37" x14ac:dyDescent="0.25">
      <c r="A57" s="1" t="s">
        <v>474</v>
      </c>
      <c r="B57" s="1" t="s">
        <v>476</v>
      </c>
      <c r="C57" s="92">
        <v>5366</v>
      </c>
      <c r="D57" s="93" t="s">
        <v>1136</v>
      </c>
      <c r="E57" s="288" t="s">
        <v>2066</v>
      </c>
      <c r="F57" s="272">
        <v>374356.49</v>
      </c>
      <c r="G57" s="272">
        <v>10040</v>
      </c>
      <c r="H57" s="272">
        <v>43187.199999999997</v>
      </c>
      <c r="J57" s="288">
        <v>26572</v>
      </c>
      <c r="K57" s="288">
        <v>211497.99</v>
      </c>
      <c r="O57" s="276">
        <v>479.1</v>
      </c>
      <c r="P57" s="288">
        <v>-793754.37</v>
      </c>
      <c r="Q57" s="288">
        <v>5786.43</v>
      </c>
      <c r="R57" s="288">
        <v>1546692.27</v>
      </c>
      <c r="T57" s="273">
        <v>1742327.67</v>
      </c>
      <c r="U57" s="273">
        <v>193415</v>
      </c>
      <c r="V57" s="273">
        <v>2279.59</v>
      </c>
      <c r="W57" s="273">
        <v>1604040</v>
      </c>
      <c r="X57" s="273">
        <v>24404.42</v>
      </c>
      <c r="Y57" s="274">
        <v>2722504.9</v>
      </c>
      <c r="AA57" s="274">
        <v>232</v>
      </c>
      <c r="AB57" s="274">
        <v>769970.38</v>
      </c>
      <c r="AC57" s="274">
        <v>155547.07</v>
      </c>
      <c r="AE57" s="274">
        <v>10062.08</v>
      </c>
      <c r="AF57" s="103">
        <f t="shared" si="7"/>
        <v>427583.69</v>
      </c>
      <c r="AG57" s="37">
        <f t="shared" si="8"/>
        <v>479.1</v>
      </c>
      <c r="AH57" s="26">
        <f t="shared" si="4"/>
        <v>427104.59</v>
      </c>
      <c r="AI57" s="17">
        <f t="shared" si="9"/>
        <v>3566466.6799999997</v>
      </c>
      <c r="AJ57" s="19">
        <f t="shared" si="5"/>
        <v>3658316.4299999997</v>
      </c>
      <c r="AK57" s="32">
        <f t="shared" si="6"/>
        <v>-91849.75</v>
      </c>
    </row>
    <row r="58" spans="1:37" x14ac:dyDescent="0.25">
      <c r="A58" s="1" t="s">
        <v>474</v>
      </c>
      <c r="B58" s="1" t="s">
        <v>476</v>
      </c>
      <c r="C58" s="92">
        <v>5331</v>
      </c>
      <c r="D58" s="93" t="s">
        <v>1137</v>
      </c>
      <c r="E58" s="288" t="s">
        <v>2067</v>
      </c>
      <c r="F58" s="272">
        <v>404987.77</v>
      </c>
      <c r="G58" s="272">
        <v>0</v>
      </c>
      <c r="H58" s="272">
        <v>31708.86</v>
      </c>
      <c r="J58" s="288">
        <v>1389428.05</v>
      </c>
      <c r="K58" s="288">
        <v>388173.06</v>
      </c>
      <c r="L58" s="276">
        <v>1408.23</v>
      </c>
      <c r="M58" s="276">
        <v>17400</v>
      </c>
      <c r="O58" s="276">
        <v>237298.28</v>
      </c>
      <c r="P58" s="288">
        <v>1588256.89</v>
      </c>
      <c r="Q58" s="288">
        <v>-49545.25</v>
      </c>
      <c r="R58" s="288">
        <v>305399.93</v>
      </c>
      <c r="T58" s="273">
        <v>2407472.59</v>
      </c>
      <c r="V58" s="273">
        <v>2342.4899999999998</v>
      </c>
      <c r="W58" s="273">
        <v>1658360</v>
      </c>
      <c r="X58" s="273">
        <v>16176.54</v>
      </c>
      <c r="Y58" s="274">
        <v>2963089</v>
      </c>
      <c r="AA58" s="274">
        <v>38480</v>
      </c>
      <c r="AB58" s="274">
        <v>865574.46</v>
      </c>
      <c r="AC58" s="274">
        <v>73782.06</v>
      </c>
      <c r="AF58" s="103">
        <f t="shared" si="7"/>
        <v>436696.63</v>
      </c>
      <c r="AG58" s="37">
        <f t="shared" si="8"/>
        <v>256106.51</v>
      </c>
      <c r="AH58" s="26">
        <f t="shared" si="4"/>
        <v>180590.12</v>
      </c>
      <c r="AI58" s="17">
        <f t="shared" si="9"/>
        <v>4084351.62</v>
      </c>
      <c r="AJ58" s="19">
        <f t="shared" si="5"/>
        <v>3940925.52</v>
      </c>
      <c r="AK58" s="32">
        <f t="shared" si="6"/>
        <v>143426.10000000009</v>
      </c>
    </row>
    <row r="59" spans="1:37" x14ac:dyDescent="0.25">
      <c r="A59" s="1" t="s">
        <v>474</v>
      </c>
      <c r="B59" s="1" t="s">
        <v>476</v>
      </c>
      <c r="C59" s="92">
        <v>5099</v>
      </c>
      <c r="D59" s="93" t="s">
        <v>1138</v>
      </c>
      <c r="E59" s="288" t="s">
        <v>2068</v>
      </c>
      <c r="F59" s="272">
        <v>530405.65</v>
      </c>
      <c r="G59" s="272">
        <v>6840</v>
      </c>
      <c r="H59" s="272">
        <v>93906.3</v>
      </c>
      <c r="J59" s="288">
        <v>184769.88</v>
      </c>
      <c r="K59" s="288">
        <v>385467.34</v>
      </c>
      <c r="O59" s="276">
        <v>87170.5</v>
      </c>
      <c r="P59" s="288">
        <v>-213864.07</v>
      </c>
      <c r="Q59" s="288">
        <v>-39694.46</v>
      </c>
      <c r="R59" s="288">
        <v>1630025.76</v>
      </c>
      <c r="T59" s="273">
        <v>1523244.26</v>
      </c>
      <c r="V59" s="273">
        <v>2721.87</v>
      </c>
      <c r="W59" s="273">
        <v>1923950</v>
      </c>
      <c r="Y59" s="274">
        <v>2506228</v>
      </c>
      <c r="AA59" s="274">
        <v>27290</v>
      </c>
      <c r="AB59" s="274">
        <v>890486.81</v>
      </c>
      <c r="AC59" s="274">
        <v>245533.38</v>
      </c>
      <c r="AF59" s="103">
        <f t="shared" si="7"/>
        <v>631151.95000000007</v>
      </c>
      <c r="AG59" s="37">
        <f t="shared" si="8"/>
        <v>87170.5</v>
      </c>
      <c r="AH59" s="26">
        <f t="shared" si="4"/>
        <v>543981.45000000007</v>
      </c>
      <c r="AI59" s="17">
        <f t="shared" si="9"/>
        <v>3449916.13</v>
      </c>
      <c r="AJ59" s="19">
        <f t="shared" si="5"/>
        <v>3669538.19</v>
      </c>
      <c r="AK59" s="32">
        <f t="shared" si="6"/>
        <v>-219622.06000000006</v>
      </c>
    </row>
    <row r="60" spans="1:37" x14ac:dyDescent="0.25">
      <c r="A60" s="1" t="s">
        <v>474</v>
      </c>
      <c r="B60" s="1" t="s">
        <v>476</v>
      </c>
      <c r="C60" s="92">
        <v>3004</v>
      </c>
      <c r="D60" s="93" t="s">
        <v>1139</v>
      </c>
      <c r="E60" s="288" t="s">
        <v>2069</v>
      </c>
      <c r="F60" s="272">
        <v>116107.74</v>
      </c>
      <c r="G60" s="272">
        <v>51288.26</v>
      </c>
      <c r="H60" s="272">
        <v>47255.62</v>
      </c>
      <c r="J60" s="288">
        <v>611835.78</v>
      </c>
      <c r="K60" s="288">
        <v>485918.18</v>
      </c>
      <c r="N60" s="276">
        <v>399</v>
      </c>
      <c r="O60" s="276">
        <v>0</v>
      </c>
      <c r="Q60" s="288">
        <v>-1155172.8799999999</v>
      </c>
      <c r="R60" s="288">
        <v>2454167.9500000002</v>
      </c>
      <c r="T60" s="273">
        <v>1481542.76</v>
      </c>
      <c r="V60" s="273">
        <v>799.66</v>
      </c>
      <c r="W60" s="273">
        <v>2225780</v>
      </c>
      <c r="X60" s="273">
        <v>11868.75</v>
      </c>
      <c r="Y60" s="274">
        <v>2991645</v>
      </c>
      <c r="AA60" s="274">
        <v>14112</v>
      </c>
      <c r="AB60" s="274">
        <v>591056.43000000005</v>
      </c>
      <c r="AC60" s="274">
        <v>131948.51999999999</v>
      </c>
      <c r="AE60" s="274">
        <v>1752</v>
      </c>
      <c r="AF60" s="103">
        <f t="shared" si="7"/>
        <v>214651.62</v>
      </c>
      <c r="AG60" s="37">
        <f t="shared" si="8"/>
        <v>399</v>
      </c>
      <c r="AH60" s="26">
        <f t="shared" si="4"/>
        <v>214252.62</v>
      </c>
      <c r="AI60" s="17">
        <f t="shared" si="9"/>
        <v>3719991.17</v>
      </c>
      <c r="AJ60" s="19">
        <f t="shared" si="5"/>
        <v>3730513.95</v>
      </c>
      <c r="AK60" s="32">
        <f t="shared" si="6"/>
        <v>-10522.780000000261</v>
      </c>
    </row>
    <row r="61" spans="1:37" x14ac:dyDescent="0.25">
      <c r="A61" s="1" t="s">
        <v>474</v>
      </c>
      <c r="B61" s="1" t="s">
        <v>476</v>
      </c>
      <c r="C61" s="92">
        <v>2532</v>
      </c>
      <c r="D61" s="93" t="s">
        <v>1140</v>
      </c>
      <c r="E61" s="288" t="s">
        <v>2070</v>
      </c>
      <c r="F61" s="272">
        <v>93953.54</v>
      </c>
      <c r="G61" s="272">
        <v>34281.82</v>
      </c>
      <c r="H61" s="272">
        <v>43347.22</v>
      </c>
      <c r="J61" s="288">
        <v>779551.64</v>
      </c>
      <c r="K61" s="288">
        <v>266609.31</v>
      </c>
      <c r="L61" s="276">
        <v>7500</v>
      </c>
      <c r="O61" s="276">
        <v>1199.8399999999999</v>
      </c>
      <c r="P61" s="288">
        <v>-165434.82999999999</v>
      </c>
      <c r="Q61" s="288">
        <v>-99688.2</v>
      </c>
      <c r="R61" s="288">
        <v>1419953.5</v>
      </c>
      <c r="T61" s="273">
        <v>1316173.48</v>
      </c>
      <c r="V61" s="273">
        <v>858.44</v>
      </c>
      <c r="W61" s="273">
        <v>1523720</v>
      </c>
      <c r="X61" s="273">
        <v>11924.1</v>
      </c>
      <c r="Y61" s="274">
        <v>2054755</v>
      </c>
      <c r="Z61" s="274">
        <v>30922</v>
      </c>
      <c r="AB61" s="274">
        <v>633806.4</v>
      </c>
      <c r="AC61" s="274">
        <v>44945.4</v>
      </c>
      <c r="AF61" s="103">
        <f t="shared" si="7"/>
        <v>171582.58</v>
      </c>
      <c r="AG61" s="37">
        <f t="shared" si="8"/>
        <v>8699.84</v>
      </c>
      <c r="AH61" s="26">
        <f t="shared" si="4"/>
        <v>162882.74</v>
      </c>
      <c r="AI61" s="17">
        <f t="shared" si="9"/>
        <v>2852676.02</v>
      </c>
      <c r="AJ61" s="19">
        <f t="shared" si="5"/>
        <v>2764428.8</v>
      </c>
      <c r="AK61" s="32">
        <f t="shared" si="6"/>
        <v>88247.220000000205</v>
      </c>
    </row>
    <row r="62" spans="1:37" x14ac:dyDescent="0.25">
      <c r="A62" s="1" t="s">
        <v>474</v>
      </c>
      <c r="B62" s="1" t="s">
        <v>476</v>
      </c>
      <c r="C62" s="92">
        <v>1966</v>
      </c>
      <c r="D62" s="93" t="s">
        <v>1141</v>
      </c>
      <c r="E62" s="288" t="s">
        <v>2071</v>
      </c>
      <c r="F62" s="272">
        <v>142827.64000000001</v>
      </c>
      <c r="H62" s="272">
        <v>37923.5</v>
      </c>
      <c r="J62" s="288">
        <v>441365.7</v>
      </c>
      <c r="K62" s="288">
        <v>198511.54</v>
      </c>
      <c r="O62" s="276">
        <v>38199.57</v>
      </c>
      <c r="P62" s="288">
        <v>-1300252.3500000001</v>
      </c>
      <c r="Q62" s="288">
        <v>48444.78</v>
      </c>
      <c r="R62" s="288">
        <v>1982389.67</v>
      </c>
      <c r="T62" s="273">
        <v>1397669.6</v>
      </c>
      <c r="V62" s="273">
        <v>1112.6500000000001</v>
      </c>
      <c r="W62" s="273">
        <v>1314200</v>
      </c>
      <c r="X62" s="273">
        <v>11325.74</v>
      </c>
      <c r="Y62" s="274">
        <v>1837415</v>
      </c>
      <c r="Z62" s="274">
        <v>3480</v>
      </c>
      <c r="AB62" s="274">
        <v>728824.17</v>
      </c>
      <c r="AC62" s="274">
        <v>95815.66</v>
      </c>
      <c r="AF62" s="103">
        <f t="shared" si="7"/>
        <v>180751.14</v>
      </c>
      <c r="AG62" s="37">
        <f t="shared" si="8"/>
        <v>38199.57</v>
      </c>
      <c r="AH62" s="26">
        <f t="shared" si="4"/>
        <v>142551.57</v>
      </c>
      <c r="AI62" s="17">
        <f t="shared" si="9"/>
        <v>2724307.99</v>
      </c>
      <c r="AJ62" s="19">
        <f t="shared" si="5"/>
        <v>2665534.83</v>
      </c>
      <c r="AK62" s="32">
        <f t="shared" si="6"/>
        <v>58773.160000000149</v>
      </c>
    </row>
    <row r="63" spans="1:37" x14ac:dyDescent="0.25">
      <c r="A63" s="1" t="s">
        <v>474</v>
      </c>
      <c r="B63" s="1" t="s">
        <v>476</v>
      </c>
      <c r="C63" s="92">
        <v>1289</v>
      </c>
      <c r="D63" s="93" t="s">
        <v>1142</v>
      </c>
      <c r="E63" s="288" t="s">
        <v>2072</v>
      </c>
      <c r="F63" s="272">
        <v>624573.55000000005</v>
      </c>
      <c r="G63" s="272">
        <v>19511</v>
      </c>
      <c r="H63" s="272">
        <v>94383.57</v>
      </c>
      <c r="J63" s="288">
        <v>558837.56999999995</v>
      </c>
      <c r="K63" s="288">
        <v>135595.37</v>
      </c>
      <c r="O63" s="276">
        <v>0</v>
      </c>
      <c r="P63" s="288">
        <v>-195552.07</v>
      </c>
      <c r="Q63" s="288">
        <v>-44.56</v>
      </c>
      <c r="R63" s="288">
        <v>1478254.91</v>
      </c>
      <c r="T63" s="273">
        <v>1470620.22</v>
      </c>
      <c r="V63" s="273">
        <v>2569.84</v>
      </c>
      <c r="W63" s="273">
        <v>1231340</v>
      </c>
      <c r="X63" s="273">
        <v>9153.67</v>
      </c>
      <c r="Y63" s="274">
        <v>1802207</v>
      </c>
      <c r="AA63" s="274">
        <v>18152</v>
      </c>
      <c r="AB63" s="274">
        <v>633150.48</v>
      </c>
      <c r="AC63" s="274">
        <v>122100.12</v>
      </c>
      <c r="AF63" s="103">
        <f t="shared" si="7"/>
        <v>738468.12000000011</v>
      </c>
      <c r="AG63" s="37">
        <f t="shared" si="8"/>
        <v>0</v>
      </c>
      <c r="AH63" s="26">
        <f t="shared" si="4"/>
        <v>738468.12000000011</v>
      </c>
      <c r="AI63" s="17">
        <f t="shared" si="9"/>
        <v>2713683.73</v>
      </c>
      <c r="AJ63" s="19">
        <f t="shared" si="5"/>
        <v>2575609.6</v>
      </c>
      <c r="AK63" s="32">
        <f t="shared" si="6"/>
        <v>138074.12999999989</v>
      </c>
    </row>
    <row r="64" spans="1:37" x14ac:dyDescent="0.25">
      <c r="A64" s="1" t="s">
        <v>474</v>
      </c>
      <c r="B64" s="1" t="s">
        <v>476</v>
      </c>
      <c r="C64" s="92">
        <v>2633</v>
      </c>
      <c r="D64" s="93" t="s">
        <v>1143</v>
      </c>
      <c r="E64" s="288" t="s">
        <v>2073</v>
      </c>
      <c r="F64" s="272">
        <v>218373.36</v>
      </c>
      <c r="G64" s="272">
        <v>0</v>
      </c>
      <c r="H64" s="272">
        <v>42119.81</v>
      </c>
      <c r="J64" s="288">
        <v>202833</v>
      </c>
      <c r="K64" s="288">
        <v>281578.74</v>
      </c>
      <c r="P64" s="288">
        <v>422800.66</v>
      </c>
      <c r="Q64" s="288">
        <v>-84063.94</v>
      </c>
      <c r="R64" s="288">
        <v>424358.77</v>
      </c>
      <c r="T64" s="273">
        <v>1343197.77</v>
      </c>
      <c r="V64" s="273">
        <v>1351.38</v>
      </c>
      <c r="W64" s="273">
        <v>1633400</v>
      </c>
      <c r="X64" s="273">
        <v>11946.43</v>
      </c>
      <c r="Y64" s="274">
        <v>2284445</v>
      </c>
      <c r="AA64" s="274">
        <v>43348</v>
      </c>
      <c r="AB64" s="274">
        <v>635873.96</v>
      </c>
      <c r="AC64" s="274">
        <v>28341.200000000001</v>
      </c>
      <c r="AE64" s="274">
        <v>74</v>
      </c>
      <c r="AF64" s="103">
        <f t="shared" si="7"/>
        <v>260493.16999999998</v>
      </c>
      <c r="AG64" s="37">
        <f t="shared" si="8"/>
        <v>0</v>
      </c>
      <c r="AH64" s="26">
        <f t="shared" si="4"/>
        <v>260493.16999999998</v>
      </c>
      <c r="AI64" s="17">
        <f t="shared" si="9"/>
        <v>2989895.58</v>
      </c>
      <c r="AJ64" s="19">
        <f t="shared" si="5"/>
        <v>2992082.16</v>
      </c>
      <c r="AK64" s="32">
        <f t="shared" si="6"/>
        <v>-2186.5800000000745</v>
      </c>
    </row>
    <row r="65" spans="1:37" x14ac:dyDescent="0.25">
      <c r="A65" s="1" t="s">
        <v>474</v>
      </c>
      <c r="B65" s="1" t="s">
        <v>476</v>
      </c>
      <c r="C65" s="92">
        <v>3093</v>
      </c>
      <c r="D65" s="93" t="s">
        <v>1144</v>
      </c>
      <c r="E65" s="288" t="s">
        <v>2074</v>
      </c>
      <c r="F65" s="272">
        <v>186925.56</v>
      </c>
      <c r="H65" s="272">
        <v>31687.4</v>
      </c>
      <c r="J65" s="288">
        <v>1241146.71</v>
      </c>
      <c r="K65" s="288">
        <v>76515.05</v>
      </c>
      <c r="O65" s="276">
        <v>0</v>
      </c>
      <c r="P65" s="288">
        <v>1040594.34</v>
      </c>
      <c r="Q65" s="288">
        <v>10494.29</v>
      </c>
      <c r="R65" s="288">
        <v>457634.96</v>
      </c>
      <c r="T65" s="273">
        <v>1074345.03</v>
      </c>
      <c r="U65" s="273">
        <v>34560</v>
      </c>
      <c r="V65" s="273">
        <v>1012.36</v>
      </c>
      <c r="W65" s="273">
        <v>1207740</v>
      </c>
      <c r="X65" s="273">
        <v>8843.39</v>
      </c>
      <c r="Y65" s="274">
        <v>1678222</v>
      </c>
      <c r="AA65" s="274">
        <v>1200</v>
      </c>
      <c r="AB65" s="274">
        <v>562465.56999999995</v>
      </c>
      <c r="AC65" s="274">
        <v>29032.080000000002</v>
      </c>
      <c r="AF65" s="103">
        <f t="shared" si="7"/>
        <v>218612.96</v>
      </c>
      <c r="AG65" s="37">
        <f t="shared" si="8"/>
        <v>0</v>
      </c>
      <c r="AH65" s="26">
        <f t="shared" si="4"/>
        <v>218612.96</v>
      </c>
      <c r="AI65" s="17">
        <f t="shared" si="9"/>
        <v>2326500.7800000003</v>
      </c>
      <c r="AJ65" s="19">
        <f t="shared" si="5"/>
        <v>2270919.65</v>
      </c>
      <c r="AK65" s="32">
        <f t="shared" si="6"/>
        <v>55581.130000000354</v>
      </c>
    </row>
    <row r="66" spans="1:37" x14ac:dyDescent="0.25">
      <c r="A66" s="1" t="s">
        <v>474</v>
      </c>
      <c r="B66" s="1" t="s">
        <v>476</v>
      </c>
      <c r="C66" s="92">
        <v>5106</v>
      </c>
      <c r="D66" s="93" t="s">
        <v>1145</v>
      </c>
      <c r="E66" s="288" t="s">
        <v>2075</v>
      </c>
      <c r="F66" s="272">
        <v>351355.88</v>
      </c>
      <c r="G66" s="272">
        <v>22742</v>
      </c>
      <c r="H66" s="272">
        <v>63579.17</v>
      </c>
      <c r="J66" s="288">
        <v>30884.32</v>
      </c>
      <c r="K66" s="288">
        <v>295081.68</v>
      </c>
      <c r="O66" s="276">
        <v>427.66</v>
      </c>
      <c r="P66" s="288">
        <v>-475343.66</v>
      </c>
      <c r="Q66" s="288">
        <v>-2694.25</v>
      </c>
      <c r="R66" s="288">
        <v>1208029.25</v>
      </c>
      <c r="T66" s="273">
        <v>1443843.42</v>
      </c>
      <c r="V66" s="273">
        <v>1867.68</v>
      </c>
      <c r="W66" s="273">
        <v>1612620</v>
      </c>
      <c r="X66" s="273">
        <v>15459.49</v>
      </c>
      <c r="Y66" s="274">
        <v>2289448.5099999998</v>
      </c>
      <c r="AB66" s="274">
        <v>612166.26</v>
      </c>
      <c r="AC66" s="274">
        <v>83194.679999999993</v>
      </c>
      <c r="AE66" s="274">
        <v>450.09</v>
      </c>
      <c r="AF66" s="103">
        <f t="shared" si="7"/>
        <v>437677.05</v>
      </c>
      <c r="AG66" s="37">
        <f t="shared" si="8"/>
        <v>427.66</v>
      </c>
      <c r="AH66" s="26">
        <f t="shared" si="4"/>
        <v>437249.39</v>
      </c>
      <c r="AI66" s="17">
        <f t="shared" si="9"/>
        <v>3073790.59</v>
      </c>
      <c r="AJ66" s="19">
        <f t="shared" si="5"/>
        <v>2985259.5399999996</v>
      </c>
      <c r="AK66" s="32">
        <f t="shared" si="6"/>
        <v>88531.050000000279</v>
      </c>
    </row>
    <row r="67" spans="1:37" x14ac:dyDescent="0.25">
      <c r="A67" s="1" t="s">
        <v>474</v>
      </c>
      <c r="B67" s="1" t="s">
        <v>476</v>
      </c>
      <c r="C67" s="92">
        <v>4454</v>
      </c>
      <c r="D67" s="93" t="s">
        <v>1146</v>
      </c>
      <c r="E67" s="288" t="s">
        <v>2076</v>
      </c>
      <c r="F67" s="272">
        <v>557649.35</v>
      </c>
      <c r="G67" s="272">
        <v>78903.53</v>
      </c>
      <c r="H67" s="272">
        <v>65721.41</v>
      </c>
      <c r="J67" s="288">
        <v>517093.56</v>
      </c>
      <c r="K67" s="288">
        <v>305324.46000000002</v>
      </c>
      <c r="L67" s="276">
        <v>7200</v>
      </c>
      <c r="O67" s="276">
        <v>323</v>
      </c>
      <c r="P67" s="288">
        <v>-901258.64</v>
      </c>
      <c r="R67" s="288">
        <v>2340789.7799999998</v>
      </c>
      <c r="T67" s="273">
        <v>1677773.4</v>
      </c>
      <c r="V67" s="273">
        <v>2333.77</v>
      </c>
      <c r="W67" s="273">
        <v>1566060</v>
      </c>
      <c r="X67" s="273">
        <v>16670.04</v>
      </c>
      <c r="Y67" s="274">
        <v>2367629</v>
      </c>
      <c r="AA67" s="274">
        <v>1460</v>
      </c>
      <c r="AB67" s="274">
        <v>637268.74</v>
      </c>
      <c r="AC67" s="274">
        <v>145835.28</v>
      </c>
      <c r="AE67" s="274">
        <v>1660.59</v>
      </c>
      <c r="AF67" s="103">
        <f t="shared" si="7"/>
        <v>702274.29</v>
      </c>
      <c r="AG67" s="37">
        <f t="shared" si="8"/>
        <v>7523</v>
      </c>
      <c r="AH67" s="26">
        <f t="shared" si="4"/>
        <v>694751.29</v>
      </c>
      <c r="AI67" s="17">
        <f t="shared" si="9"/>
        <v>3262837.21</v>
      </c>
      <c r="AJ67" s="19">
        <f t="shared" si="5"/>
        <v>3153853.61</v>
      </c>
      <c r="AK67" s="32">
        <f t="shared" si="6"/>
        <v>108983.60000000009</v>
      </c>
    </row>
    <row r="68" spans="1:37" x14ac:dyDescent="0.25">
      <c r="A68" s="1" t="s">
        <v>474</v>
      </c>
      <c r="B68" s="1" t="s">
        <v>476</v>
      </c>
      <c r="C68" s="92">
        <v>3718</v>
      </c>
      <c r="D68" s="93" t="s">
        <v>1147</v>
      </c>
      <c r="E68" s="288" t="s">
        <v>2077</v>
      </c>
      <c r="F68" s="272">
        <v>53593.85</v>
      </c>
      <c r="G68" s="272">
        <v>0</v>
      </c>
      <c r="H68" s="272">
        <v>64652.61</v>
      </c>
      <c r="J68" s="288">
        <v>76478</v>
      </c>
      <c r="K68" s="288">
        <v>372527.25</v>
      </c>
      <c r="O68" s="276">
        <v>161.26</v>
      </c>
      <c r="P68" s="288">
        <v>90003.01</v>
      </c>
      <c r="Q68" s="288">
        <v>111834.47</v>
      </c>
      <c r="R68" s="288">
        <v>489048.9</v>
      </c>
      <c r="T68" s="273">
        <v>1589212.4</v>
      </c>
      <c r="V68" s="273">
        <v>715.36</v>
      </c>
      <c r="W68" s="273">
        <v>1163960</v>
      </c>
      <c r="X68" s="273">
        <v>15428.85</v>
      </c>
      <c r="Y68" s="274">
        <v>1937882.32</v>
      </c>
      <c r="AA68" s="274">
        <v>22978</v>
      </c>
      <c r="AB68" s="274">
        <v>844760.51</v>
      </c>
      <c r="AC68" s="274">
        <v>68201.16</v>
      </c>
      <c r="AE68" s="274">
        <v>15112</v>
      </c>
      <c r="AF68" s="103">
        <f t="shared" ref="AF68:AF99" si="10">SUM(F68:I68)</f>
        <v>118246.45999999999</v>
      </c>
      <c r="AG68" s="37">
        <f t="shared" ref="AG68:AG99" si="11">SUM(L68:O68)</f>
        <v>161.26</v>
      </c>
      <c r="AH68" s="26">
        <f t="shared" si="4"/>
        <v>118085.2</v>
      </c>
      <c r="AI68" s="17">
        <f t="shared" ref="AI68:AI99" si="12">SUM(S68:X68)</f>
        <v>2769316.61</v>
      </c>
      <c r="AJ68" s="19">
        <f t="shared" si="5"/>
        <v>2888933.99</v>
      </c>
      <c r="AK68" s="32">
        <f t="shared" si="6"/>
        <v>-119617.38000000035</v>
      </c>
    </row>
    <row r="69" spans="1:37" x14ac:dyDescent="0.25">
      <c r="A69" s="1" t="s">
        <v>474</v>
      </c>
      <c r="B69" s="1" t="s">
        <v>476</v>
      </c>
      <c r="C69" s="92">
        <v>3267</v>
      </c>
      <c r="D69" s="93" t="s">
        <v>1148</v>
      </c>
      <c r="E69" s="288" t="s">
        <v>2191</v>
      </c>
      <c r="F69" s="272">
        <v>166272.95999999999</v>
      </c>
      <c r="H69" s="272">
        <v>52793.74</v>
      </c>
      <c r="J69" s="288">
        <v>1644355.8</v>
      </c>
      <c r="K69" s="288">
        <v>484904.3</v>
      </c>
      <c r="O69" s="276">
        <v>0</v>
      </c>
      <c r="P69" s="288">
        <v>-10425.1</v>
      </c>
      <c r="Q69" s="288">
        <v>-8870.77</v>
      </c>
      <c r="R69" s="288">
        <v>2396007.25</v>
      </c>
      <c r="T69" s="273">
        <v>1405471.58</v>
      </c>
      <c r="U69" s="273">
        <v>60000</v>
      </c>
      <c r="V69" s="273">
        <v>1008.73</v>
      </c>
      <c r="W69" s="273">
        <v>2337980</v>
      </c>
      <c r="X69" s="273">
        <v>11411.62</v>
      </c>
      <c r="Y69" s="274">
        <v>2950540</v>
      </c>
      <c r="AA69" s="274">
        <v>4060</v>
      </c>
      <c r="AB69" s="274">
        <v>724125.19</v>
      </c>
      <c r="AC69" s="274">
        <v>155578.32</v>
      </c>
      <c r="AF69" s="103">
        <f t="shared" si="10"/>
        <v>219066.69999999998</v>
      </c>
      <c r="AG69" s="37">
        <f t="shared" si="11"/>
        <v>0</v>
      </c>
      <c r="AH69" s="26">
        <f t="shared" ref="AH69:AH132" si="13">AF69-AG69</f>
        <v>219066.69999999998</v>
      </c>
      <c r="AI69" s="17">
        <f t="shared" si="12"/>
        <v>3815871.93</v>
      </c>
      <c r="AJ69" s="19">
        <f t="shared" ref="AJ69:AJ132" si="14">SUM(Y69:AE69)</f>
        <v>3834303.51</v>
      </c>
      <c r="AK69" s="32">
        <f t="shared" ref="AK69:AK132" si="15">AI69-AJ69</f>
        <v>-18431.579999999609</v>
      </c>
    </row>
    <row r="70" spans="1:37" s="58" customFormat="1" x14ac:dyDescent="0.25">
      <c r="A70" s="58" t="s">
        <v>474</v>
      </c>
      <c r="B70" s="58" t="s">
        <v>476</v>
      </c>
      <c r="C70" s="95">
        <v>2885</v>
      </c>
      <c r="D70" s="96" t="s">
        <v>1149</v>
      </c>
      <c r="E70" s="288" t="s">
        <v>2202</v>
      </c>
      <c r="F70" s="272">
        <v>367698.9</v>
      </c>
      <c r="G70" s="272">
        <v>0</v>
      </c>
      <c r="H70" s="272">
        <v>74412.800000000003</v>
      </c>
      <c r="I70" s="272"/>
      <c r="J70" s="288">
        <v>5166666.6399999997</v>
      </c>
      <c r="K70" s="288">
        <v>419408.08</v>
      </c>
      <c r="L70" s="276"/>
      <c r="M70" s="276"/>
      <c r="N70" s="276"/>
      <c r="O70" s="276"/>
      <c r="P70" s="288">
        <v>50537.75</v>
      </c>
      <c r="Q70" s="288">
        <v>-28674.16</v>
      </c>
      <c r="R70" s="288">
        <v>6403982.4100000001</v>
      </c>
      <c r="S70" s="273"/>
      <c r="T70" s="273">
        <v>1178757.55</v>
      </c>
      <c r="U70" s="273"/>
      <c r="V70" s="273">
        <v>1706.26</v>
      </c>
      <c r="W70" s="273">
        <v>461920</v>
      </c>
      <c r="X70" s="273">
        <v>13652.95</v>
      </c>
      <c r="Y70" s="274">
        <v>1045399</v>
      </c>
      <c r="Z70" s="274">
        <v>4680</v>
      </c>
      <c r="AA70" s="274">
        <v>15990</v>
      </c>
      <c r="AB70" s="274">
        <v>601468.74</v>
      </c>
      <c r="AC70" s="274">
        <v>351630.6</v>
      </c>
      <c r="AD70" s="274"/>
      <c r="AE70" s="274"/>
      <c r="AF70" s="103">
        <f t="shared" si="10"/>
        <v>442111.7</v>
      </c>
      <c r="AG70" s="37">
        <f t="shared" si="11"/>
        <v>0</v>
      </c>
      <c r="AH70" s="26">
        <f t="shared" si="13"/>
        <v>442111.7</v>
      </c>
      <c r="AI70" s="17">
        <f t="shared" si="12"/>
        <v>1656036.76</v>
      </c>
      <c r="AJ70" s="19">
        <f t="shared" si="14"/>
        <v>2019168.3399999999</v>
      </c>
      <c r="AK70" s="32">
        <f t="shared" si="15"/>
        <v>-363131.57999999984</v>
      </c>
    </row>
    <row r="71" spans="1:37" s="51" customFormat="1" x14ac:dyDescent="0.25">
      <c r="A71" s="51" t="s">
        <v>479</v>
      </c>
      <c r="B71" s="51" t="s">
        <v>480</v>
      </c>
      <c r="C71" s="92">
        <v>6036</v>
      </c>
      <c r="D71" s="93" t="s">
        <v>1150</v>
      </c>
      <c r="E71" s="288" t="s">
        <v>2078</v>
      </c>
      <c r="F71" s="272">
        <v>375535.02</v>
      </c>
      <c r="G71" s="272">
        <v>0</v>
      </c>
      <c r="H71" s="272">
        <v>79031</v>
      </c>
      <c r="I71" s="272"/>
      <c r="J71" s="288">
        <v>842984.14</v>
      </c>
      <c r="K71" s="288">
        <v>8295.1</v>
      </c>
      <c r="L71" s="276"/>
      <c r="M71" s="276"/>
      <c r="N71" s="276"/>
      <c r="O71" s="276">
        <v>1600.43</v>
      </c>
      <c r="P71" s="288"/>
      <c r="Q71" s="288">
        <v>-919976.87</v>
      </c>
      <c r="R71" s="288">
        <v>2227185.62</v>
      </c>
      <c r="S71" s="273">
        <v>1677.27</v>
      </c>
      <c r="T71" s="273">
        <v>2384535.5699999998</v>
      </c>
      <c r="U71" s="273"/>
      <c r="V71" s="273">
        <v>962.25</v>
      </c>
      <c r="W71" s="273">
        <v>2194180</v>
      </c>
      <c r="X71" s="273"/>
      <c r="Y71" s="274">
        <v>3569755</v>
      </c>
      <c r="Z71" s="274">
        <v>66996.800000000003</v>
      </c>
      <c r="AA71" s="274"/>
      <c r="AB71" s="274">
        <v>785529.01</v>
      </c>
      <c r="AC71" s="274">
        <v>121318.2</v>
      </c>
      <c r="AD71" s="274"/>
      <c r="AE71" s="274"/>
      <c r="AF71" s="103">
        <f t="shared" si="10"/>
        <v>454566.02</v>
      </c>
      <c r="AG71" s="37">
        <f t="shared" si="11"/>
        <v>1600.43</v>
      </c>
      <c r="AH71" s="26">
        <f t="shared" si="13"/>
        <v>452965.59</v>
      </c>
      <c r="AI71" s="17">
        <f t="shared" si="12"/>
        <v>4581355.09</v>
      </c>
      <c r="AJ71" s="19">
        <f t="shared" si="14"/>
        <v>4543599.01</v>
      </c>
      <c r="AK71" s="32">
        <f t="shared" si="15"/>
        <v>37756.080000000075</v>
      </c>
    </row>
    <row r="72" spans="1:37" s="51" customFormat="1" x14ac:dyDescent="0.25">
      <c r="A72" s="51" t="s">
        <v>479</v>
      </c>
      <c r="B72" s="51" t="s">
        <v>480</v>
      </c>
      <c r="C72" s="92">
        <v>4053</v>
      </c>
      <c r="D72" s="93" t="s">
        <v>1151</v>
      </c>
      <c r="E72" s="288" t="s">
        <v>2079</v>
      </c>
      <c r="F72" s="272">
        <v>365864.69</v>
      </c>
      <c r="G72" s="272">
        <v>0</v>
      </c>
      <c r="H72" s="272">
        <v>286319.06</v>
      </c>
      <c r="I72" s="272"/>
      <c r="J72" s="288">
        <v>353875.47</v>
      </c>
      <c r="K72" s="288">
        <v>36347</v>
      </c>
      <c r="L72" s="276"/>
      <c r="M72" s="276"/>
      <c r="N72" s="276"/>
      <c r="O72" s="276">
        <v>3034.5</v>
      </c>
      <c r="P72" s="288"/>
      <c r="Q72" s="288">
        <v>-3198301.62</v>
      </c>
      <c r="R72" s="288">
        <v>4014093.13</v>
      </c>
      <c r="S72" s="273">
        <v>1692.57</v>
      </c>
      <c r="T72" s="273">
        <v>2381584.1</v>
      </c>
      <c r="U72" s="273"/>
      <c r="V72" s="273"/>
      <c r="W72" s="273">
        <v>2071360</v>
      </c>
      <c r="X72" s="273"/>
      <c r="Y72" s="274">
        <v>3207923.94</v>
      </c>
      <c r="Z72" s="274">
        <v>1384</v>
      </c>
      <c r="AA72" s="274"/>
      <c r="AB72" s="274">
        <v>899897.64</v>
      </c>
      <c r="AC72" s="274">
        <v>91522.08</v>
      </c>
      <c r="AD72" s="274"/>
      <c r="AE72" s="274"/>
      <c r="AF72" s="103">
        <f t="shared" si="10"/>
        <v>652183.75</v>
      </c>
      <c r="AG72" s="37">
        <f t="shared" si="11"/>
        <v>3034.5</v>
      </c>
      <c r="AH72" s="26">
        <f t="shared" si="13"/>
        <v>649149.25</v>
      </c>
      <c r="AI72" s="17">
        <f t="shared" si="12"/>
        <v>4454636.67</v>
      </c>
      <c r="AJ72" s="19">
        <f t="shared" si="14"/>
        <v>4200727.66</v>
      </c>
      <c r="AK72" s="32">
        <f t="shared" si="15"/>
        <v>253909.00999999978</v>
      </c>
    </row>
    <row r="73" spans="1:37" s="51" customFormat="1" x14ac:dyDescent="0.25">
      <c r="A73" s="51" t="s">
        <v>479</v>
      </c>
      <c r="B73" s="51" t="s">
        <v>480</v>
      </c>
      <c r="C73" s="92">
        <v>4847</v>
      </c>
      <c r="D73" s="93" t="s">
        <v>1152</v>
      </c>
      <c r="E73" s="288" t="s">
        <v>2080</v>
      </c>
      <c r="F73" s="272">
        <v>569287.74</v>
      </c>
      <c r="G73" s="272">
        <v>0</v>
      </c>
      <c r="H73" s="272">
        <v>203014.28</v>
      </c>
      <c r="I73" s="272"/>
      <c r="J73" s="288">
        <v>57976.4</v>
      </c>
      <c r="K73" s="288">
        <v>133643.29999999999</v>
      </c>
      <c r="L73" s="276"/>
      <c r="M73" s="276"/>
      <c r="N73" s="276"/>
      <c r="O73" s="276">
        <v>815.89</v>
      </c>
      <c r="P73" s="288"/>
      <c r="Q73" s="288">
        <v>-1324184.26</v>
      </c>
      <c r="R73" s="288">
        <v>2082417.38</v>
      </c>
      <c r="S73" s="273">
        <v>2357.42</v>
      </c>
      <c r="T73" s="273">
        <v>2149869.91</v>
      </c>
      <c r="U73" s="273"/>
      <c r="V73" s="273">
        <v>106.07</v>
      </c>
      <c r="W73" s="273">
        <v>2167320</v>
      </c>
      <c r="X73" s="273"/>
      <c r="Y73" s="274">
        <v>3279975</v>
      </c>
      <c r="Z73" s="274"/>
      <c r="AA73" s="274"/>
      <c r="AB73" s="274">
        <v>687542.45</v>
      </c>
      <c r="AC73" s="274">
        <v>112584.24</v>
      </c>
      <c r="AD73" s="274"/>
      <c r="AE73" s="274"/>
      <c r="AF73" s="103">
        <f t="shared" si="10"/>
        <v>772302.02</v>
      </c>
      <c r="AG73" s="37">
        <f t="shared" si="11"/>
        <v>815.89</v>
      </c>
      <c r="AH73" s="26">
        <f t="shared" si="13"/>
        <v>771486.13</v>
      </c>
      <c r="AI73" s="17">
        <f t="shared" si="12"/>
        <v>4319653.4000000004</v>
      </c>
      <c r="AJ73" s="19">
        <f t="shared" si="14"/>
        <v>4080101.6900000004</v>
      </c>
      <c r="AK73" s="32">
        <f t="shared" si="15"/>
        <v>239551.70999999996</v>
      </c>
    </row>
    <row r="74" spans="1:37" s="51" customFormat="1" x14ac:dyDescent="0.25">
      <c r="A74" s="51" t="s">
        <v>479</v>
      </c>
      <c r="B74" s="51" t="s">
        <v>480</v>
      </c>
      <c r="C74" s="92">
        <v>3826</v>
      </c>
      <c r="D74" s="93" t="s">
        <v>1153</v>
      </c>
      <c r="E74" s="288" t="s">
        <v>2081</v>
      </c>
      <c r="F74" s="272">
        <v>487822.39</v>
      </c>
      <c r="G74" s="272">
        <v>0</v>
      </c>
      <c r="H74" s="272">
        <v>82020.44</v>
      </c>
      <c r="I74" s="272"/>
      <c r="J74" s="288">
        <v>4</v>
      </c>
      <c r="K74" s="288">
        <v>66541.820000000007</v>
      </c>
      <c r="L74" s="276"/>
      <c r="M74" s="276"/>
      <c r="N74" s="276"/>
      <c r="O74" s="276">
        <v>678.39</v>
      </c>
      <c r="P74" s="288"/>
      <c r="Q74" s="288">
        <v>-1521526.27</v>
      </c>
      <c r="R74" s="288">
        <v>2028298.74</v>
      </c>
      <c r="S74" s="273">
        <v>2238.75</v>
      </c>
      <c r="T74" s="273">
        <v>1891360.67</v>
      </c>
      <c r="U74" s="273"/>
      <c r="V74" s="273"/>
      <c r="W74" s="273">
        <v>1728890</v>
      </c>
      <c r="X74" s="273"/>
      <c r="Y74" s="274">
        <v>2682231</v>
      </c>
      <c r="Z74" s="274"/>
      <c r="AA74" s="274"/>
      <c r="AB74" s="274">
        <v>719936.57</v>
      </c>
      <c r="AC74" s="274">
        <v>31782.06</v>
      </c>
      <c r="AD74" s="274"/>
      <c r="AE74" s="274"/>
      <c r="AF74" s="103">
        <f t="shared" si="10"/>
        <v>569842.83000000007</v>
      </c>
      <c r="AG74" s="37">
        <f t="shared" si="11"/>
        <v>678.39</v>
      </c>
      <c r="AH74" s="26">
        <f t="shared" si="13"/>
        <v>569164.44000000006</v>
      </c>
      <c r="AI74" s="17">
        <f t="shared" si="12"/>
        <v>3622489.42</v>
      </c>
      <c r="AJ74" s="19">
        <f t="shared" si="14"/>
        <v>3433949.63</v>
      </c>
      <c r="AK74" s="32">
        <f t="shared" si="15"/>
        <v>188539.79000000004</v>
      </c>
    </row>
    <row r="75" spans="1:37" s="51" customFormat="1" x14ac:dyDescent="0.25">
      <c r="A75" s="51" t="s">
        <v>479</v>
      </c>
      <c r="B75" s="51" t="s">
        <v>480</v>
      </c>
      <c r="C75" s="92">
        <v>4181</v>
      </c>
      <c r="D75" s="93" t="s">
        <v>1154</v>
      </c>
      <c r="E75" s="288" t="s">
        <v>2082</v>
      </c>
      <c r="F75" s="272">
        <v>217780.28</v>
      </c>
      <c r="G75" s="272">
        <v>0</v>
      </c>
      <c r="H75" s="272">
        <v>158913.15</v>
      </c>
      <c r="I75" s="272"/>
      <c r="J75" s="288">
        <v>7009.95</v>
      </c>
      <c r="K75" s="288">
        <v>64920.06</v>
      </c>
      <c r="L75" s="276"/>
      <c r="M75" s="276"/>
      <c r="N75" s="276"/>
      <c r="O75" s="276">
        <v>112</v>
      </c>
      <c r="P75" s="288"/>
      <c r="Q75" s="288">
        <v>-2035265.22</v>
      </c>
      <c r="R75" s="288">
        <v>2569886.96</v>
      </c>
      <c r="S75" s="273">
        <v>1207.3</v>
      </c>
      <c r="T75" s="273">
        <v>1575106.29</v>
      </c>
      <c r="U75" s="273"/>
      <c r="V75" s="273">
        <v>535.46</v>
      </c>
      <c r="W75" s="273">
        <v>1837440</v>
      </c>
      <c r="X75" s="273"/>
      <c r="Y75" s="274">
        <v>2840679.18</v>
      </c>
      <c r="Z75" s="274">
        <v>15529.4</v>
      </c>
      <c r="AA75" s="274"/>
      <c r="AB75" s="274">
        <v>526396.89</v>
      </c>
      <c r="AC75" s="274">
        <v>85541.88</v>
      </c>
      <c r="AD75" s="274"/>
      <c r="AE75" s="274"/>
      <c r="AF75" s="103">
        <f t="shared" si="10"/>
        <v>376693.43</v>
      </c>
      <c r="AG75" s="37">
        <f t="shared" si="11"/>
        <v>112</v>
      </c>
      <c r="AH75" s="26">
        <f t="shared" si="13"/>
        <v>376581.43</v>
      </c>
      <c r="AI75" s="17">
        <f t="shared" si="12"/>
        <v>3414289.05</v>
      </c>
      <c r="AJ75" s="19">
        <f t="shared" si="14"/>
        <v>3468147.35</v>
      </c>
      <c r="AK75" s="32">
        <f t="shared" si="15"/>
        <v>-53858.300000000279</v>
      </c>
    </row>
    <row r="76" spans="1:37" s="51" customFormat="1" x14ac:dyDescent="0.25">
      <c r="A76" s="51" t="s">
        <v>479</v>
      </c>
      <c r="B76" s="51" t="s">
        <v>480</v>
      </c>
      <c r="C76" s="92">
        <v>2002</v>
      </c>
      <c r="D76" s="93" t="s">
        <v>1155</v>
      </c>
      <c r="E76" s="288" t="s">
        <v>2083</v>
      </c>
      <c r="F76" s="272">
        <v>453218.27</v>
      </c>
      <c r="G76" s="272">
        <v>0</v>
      </c>
      <c r="H76" s="272">
        <v>41841.410000000003</v>
      </c>
      <c r="I76" s="272"/>
      <c r="J76" s="288">
        <v>38555.230000000003</v>
      </c>
      <c r="K76" s="288">
        <v>-17800.759999999998</v>
      </c>
      <c r="L76" s="276"/>
      <c r="M76" s="276"/>
      <c r="N76" s="276"/>
      <c r="O76" s="276">
        <v>24</v>
      </c>
      <c r="P76" s="288"/>
      <c r="Q76" s="288">
        <v>-1052560.74</v>
      </c>
      <c r="R76" s="288">
        <v>1423307.83</v>
      </c>
      <c r="S76" s="273">
        <v>617.62</v>
      </c>
      <c r="T76" s="273">
        <v>1378479.94</v>
      </c>
      <c r="U76" s="273"/>
      <c r="V76" s="273">
        <v>563.70000000000005</v>
      </c>
      <c r="W76" s="273">
        <v>1955330</v>
      </c>
      <c r="X76" s="273"/>
      <c r="Y76" s="274">
        <v>2681412</v>
      </c>
      <c r="Z76" s="274"/>
      <c r="AA76" s="274"/>
      <c r="AB76" s="274">
        <v>346440.92</v>
      </c>
      <c r="AC76" s="274">
        <v>119315.28</v>
      </c>
      <c r="AD76" s="274"/>
      <c r="AE76" s="274"/>
      <c r="AF76" s="103">
        <f t="shared" si="10"/>
        <v>495059.68000000005</v>
      </c>
      <c r="AG76" s="37">
        <f t="shared" si="11"/>
        <v>24</v>
      </c>
      <c r="AH76" s="26">
        <f t="shared" si="13"/>
        <v>495035.68000000005</v>
      </c>
      <c r="AI76" s="17">
        <f t="shared" si="12"/>
        <v>3334991.26</v>
      </c>
      <c r="AJ76" s="19">
        <f t="shared" si="14"/>
        <v>3147168.1999999997</v>
      </c>
      <c r="AK76" s="32">
        <f t="shared" si="15"/>
        <v>187823.06000000006</v>
      </c>
    </row>
    <row r="77" spans="1:37" s="51" customFormat="1" x14ac:dyDescent="0.25">
      <c r="A77" s="51" t="s">
        <v>479</v>
      </c>
      <c r="B77" s="51" t="s">
        <v>480</v>
      </c>
      <c r="C77" s="92">
        <v>1933</v>
      </c>
      <c r="D77" s="93" t="s">
        <v>1156</v>
      </c>
      <c r="E77" s="288" t="s">
        <v>2192</v>
      </c>
      <c r="F77" s="272">
        <v>64716.93</v>
      </c>
      <c r="G77" s="272">
        <v>0</v>
      </c>
      <c r="H77" s="272">
        <v>236515.35</v>
      </c>
      <c r="I77" s="272"/>
      <c r="J77" s="288">
        <v>75772.789999999994</v>
      </c>
      <c r="K77" s="288">
        <v>24055.85</v>
      </c>
      <c r="L77" s="276"/>
      <c r="M77" s="276"/>
      <c r="N77" s="276"/>
      <c r="O77" s="276">
        <v>300</v>
      </c>
      <c r="P77" s="288"/>
      <c r="Q77" s="288">
        <v>-1448697.25</v>
      </c>
      <c r="R77" s="288">
        <v>2051654.89</v>
      </c>
      <c r="S77" s="273">
        <v>878.9</v>
      </c>
      <c r="T77" s="273">
        <v>1794006.36</v>
      </c>
      <c r="U77" s="273"/>
      <c r="V77" s="273"/>
      <c r="W77" s="273">
        <v>1699970</v>
      </c>
      <c r="X77" s="273"/>
      <c r="Y77" s="274">
        <v>2583995</v>
      </c>
      <c r="Z77" s="274"/>
      <c r="AA77" s="274"/>
      <c r="AB77" s="274">
        <v>916847.98</v>
      </c>
      <c r="AC77" s="274">
        <v>170004</v>
      </c>
      <c r="AD77" s="274"/>
      <c r="AE77" s="274"/>
      <c r="AF77" s="103">
        <f t="shared" si="10"/>
        <v>301232.28000000003</v>
      </c>
      <c r="AG77" s="37">
        <f t="shared" si="11"/>
        <v>300</v>
      </c>
      <c r="AH77" s="26">
        <f t="shared" si="13"/>
        <v>300932.28000000003</v>
      </c>
      <c r="AI77" s="17">
        <f t="shared" si="12"/>
        <v>3494855.26</v>
      </c>
      <c r="AJ77" s="19">
        <f t="shared" si="14"/>
        <v>3670846.98</v>
      </c>
      <c r="AK77" s="32">
        <f t="shared" si="15"/>
        <v>-175991.7200000002</v>
      </c>
    </row>
    <row r="78" spans="1:37" x14ac:dyDescent="0.25">
      <c r="A78" s="1" t="s">
        <v>483</v>
      </c>
      <c r="B78" s="1" t="s">
        <v>484</v>
      </c>
      <c r="C78" s="92">
        <v>3743</v>
      </c>
      <c r="D78" s="93" t="s">
        <v>1157</v>
      </c>
      <c r="E78" s="288" t="s">
        <v>2084</v>
      </c>
      <c r="F78" s="272">
        <v>330934.28999999998</v>
      </c>
      <c r="G78" s="272">
        <v>0</v>
      </c>
      <c r="H78" s="272">
        <v>98388.12</v>
      </c>
      <c r="J78" s="288">
        <v>705428.31</v>
      </c>
      <c r="K78" s="288">
        <v>79181.7</v>
      </c>
      <c r="M78" s="276">
        <v>125377.89</v>
      </c>
      <c r="R78" s="288">
        <v>1625943.2</v>
      </c>
      <c r="T78" s="273">
        <v>1823399</v>
      </c>
      <c r="V78" s="273">
        <v>1402.15</v>
      </c>
      <c r="W78" s="273">
        <v>898760</v>
      </c>
      <c r="Y78" s="274">
        <v>1759233</v>
      </c>
      <c r="AB78" s="274">
        <v>719383.77</v>
      </c>
      <c r="AC78" s="274">
        <v>240641.98</v>
      </c>
      <c r="AF78" s="103">
        <f t="shared" si="10"/>
        <v>429322.41</v>
      </c>
      <c r="AG78" s="37">
        <f t="shared" si="11"/>
        <v>125377.89</v>
      </c>
      <c r="AH78" s="26">
        <f t="shared" si="13"/>
        <v>303944.51999999996</v>
      </c>
      <c r="AI78" s="17">
        <f t="shared" si="12"/>
        <v>2723561.15</v>
      </c>
      <c r="AJ78" s="19">
        <f t="shared" si="14"/>
        <v>2719258.75</v>
      </c>
      <c r="AK78" s="32">
        <f t="shared" si="15"/>
        <v>4302.3999999999069</v>
      </c>
    </row>
    <row r="79" spans="1:37" x14ac:dyDescent="0.25">
      <c r="A79" s="1" t="s">
        <v>483</v>
      </c>
      <c r="B79" s="1" t="s">
        <v>484</v>
      </c>
      <c r="C79" s="92">
        <v>3747</v>
      </c>
      <c r="D79" s="93" t="s">
        <v>1158</v>
      </c>
      <c r="E79" s="288" t="s">
        <v>2085</v>
      </c>
      <c r="F79" s="272">
        <v>55538</v>
      </c>
      <c r="G79" s="272">
        <v>0</v>
      </c>
      <c r="H79" s="272">
        <v>58143.26</v>
      </c>
      <c r="J79" s="288">
        <v>343719.79</v>
      </c>
      <c r="K79" s="288">
        <v>112226.56</v>
      </c>
      <c r="M79" s="276">
        <v>43344.1</v>
      </c>
      <c r="R79" s="288">
        <v>1700209.39</v>
      </c>
      <c r="T79" s="273">
        <v>2317056.7000000002</v>
      </c>
      <c r="V79" s="273">
        <v>591.73</v>
      </c>
      <c r="W79" s="273">
        <v>963540</v>
      </c>
      <c r="X79" s="273">
        <v>18190</v>
      </c>
      <c r="Y79" s="274">
        <v>2108880</v>
      </c>
      <c r="AB79" s="274">
        <v>1114225.75</v>
      </c>
      <c r="AC79" s="274">
        <v>166258.72</v>
      </c>
      <c r="AF79" s="103">
        <f t="shared" si="10"/>
        <v>113681.26000000001</v>
      </c>
      <c r="AG79" s="37">
        <f t="shared" si="11"/>
        <v>43344.1</v>
      </c>
      <c r="AH79" s="26">
        <f t="shared" si="13"/>
        <v>70337.16</v>
      </c>
      <c r="AI79" s="17">
        <f t="shared" si="12"/>
        <v>3299378.43</v>
      </c>
      <c r="AJ79" s="19">
        <f t="shared" si="14"/>
        <v>3389364.47</v>
      </c>
      <c r="AK79" s="32">
        <f t="shared" si="15"/>
        <v>-89986.040000000037</v>
      </c>
    </row>
    <row r="80" spans="1:37" x14ac:dyDescent="0.25">
      <c r="A80" s="1" t="s">
        <v>483</v>
      </c>
      <c r="B80" s="1" t="s">
        <v>484</v>
      </c>
      <c r="C80" s="92">
        <v>3095</v>
      </c>
      <c r="D80" s="93" t="s">
        <v>1159</v>
      </c>
      <c r="E80" s="288" t="s">
        <v>2086</v>
      </c>
      <c r="F80" s="272">
        <v>223758.51</v>
      </c>
      <c r="G80" s="272">
        <v>0</v>
      </c>
      <c r="H80" s="272">
        <v>60674.36</v>
      </c>
      <c r="J80" s="288">
        <v>380021.28</v>
      </c>
      <c r="K80" s="288">
        <v>74622.740000000005</v>
      </c>
      <c r="M80" s="276">
        <v>28962.5</v>
      </c>
      <c r="Q80" s="288">
        <v>631.5</v>
      </c>
      <c r="R80" s="288">
        <v>1448416.88</v>
      </c>
      <c r="T80" s="273">
        <v>1718363.74</v>
      </c>
      <c r="V80" s="273">
        <v>1047.71</v>
      </c>
      <c r="W80" s="273">
        <v>1205520</v>
      </c>
      <c r="Y80" s="274">
        <v>1819550</v>
      </c>
      <c r="AB80" s="274">
        <v>811169.04</v>
      </c>
      <c r="AC80" s="274">
        <v>180472.34</v>
      </c>
      <c r="AF80" s="103">
        <f t="shared" si="10"/>
        <v>284432.87</v>
      </c>
      <c r="AG80" s="37">
        <f t="shared" si="11"/>
        <v>28962.5</v>
      </c>
      <c r="AH80" s="26">
        <f t="shared" si="13"/>
        <v>255470.37</v>
      </c>
      <c r="AI80" s="17">
        <f t="shared" si="12"/>
        <v>2924931.45</v>
      </c>
      <c r="AJ80" s="19">
        <f t="shared" si="14"/>
        <v>2811191.38</v>
      </c>
      <c r="AK80" s="32">
        <f t="shared" si="15"/>
        <v>113740.0700000003</v>
      </c>
    </row>
    <row r="81" spans="1:37" x14ac:dyDescent="0.25">
      <c r="A81" s="1" t="s">
        <v>483</v>
      </c>
      <c r="B81" s="1" t="s">
        <v>484</v>
      </c>
      <c r="C81" s="92">
        <v>1530</v>
      </c>
      <c r="D81" s="93" t="s">
        <v>1160</v>
      </c>
      <c r="E81" s="288" t="s">
        <v>2087</v>
      </c>
      <c r="F81" s="272">
        <v>104002.86</v>
      </c>
      <c r="G81" s="272">
        <v>0</v>
      </c>
      <c r="H81" s="272">
        <v>14333.44</v>
      </c>
      <c r="J81" s="288">
        <v>427756.33</v>
      </c>
      <c r="K81" s="288">
        <v>375142.26</v>
      </c>
      <c r="M81" s="276">
        <v>27667.62</v>
      </c>
      <c r="R81" s="288">
        <v>2079850.72</v>
      </c>
      <c r="T81" s="273">
        <v>1451234.97</v>
      </c>
      <c r="V81" s="273">
        <v>734.64</v>
      </c>
      <c r="W81" s="273">
        <v>1577640</v>
      </c>
      <c r="Y81" s="274">
        <v>2205840</v>
      </c>
      <c r="AA81" s="274">
        <v>3980</v>
      </c>
      <c r="AB81" s="274">
        <v>594901.46</v>
      </c>
      <c r="AC81" s="274">
        <v>236549.83</v>
      </c>
      <c r="AF81" s="103">
        <f t="shared" si="10"/>
        <v>118336.3</v>
      </c>
      <c r="AG81" s="37">
        <f t="shared" si="11"/>
        <v>27667.62</v>
      </c>
      <c r="AH81" s="26">
        <f t="shared" si="13"/>
        <v>90668.680000000008</v>
      </c>
      <c r="AI81" s="17">
        <f t="shared" si="12"/>
        <v>3029609.61</v>
      </c>
      <c r="AJ81" s="19">
        <f t="shared" si="14"/>
        <v>3041271.29</v>
      </c>
      <c r="AK81" s="32">
        <f t="shared" si="15"/>
        <v>-11661.680000000168</v>
      </c>
    </row>
    <row r="82" spans="1:37" x14ac:dyDescent="0.25">
      <c r="A82" s="1" t="s">
        <v>483</v>
      </c>
      <c r="B82" s="1" t="s">
        <v>484</v>
      </c>
      <c r="C82" s="92">
        <v>4004</v>
      </c>
      <c r="D82" s="93" t="s">
        <v>1161</v>
      </c>
      <c r="E82" s="288" t="s">
        <v>2088</v>
      </c>
      <c r="F82" s="272">
        <v>107413.01</v>
      </c>
      <c r="G82" s="272">
        <v>0</v>
      </c>
      <c r="H82" s="272">
        <v>62237.97</v>
      </c>
      <c r="J82" s="288">
        <v>395669.54</v>
      </c>
      <c r="K82" s="288">
        <v>78853.929999999993</v>
      </c>
      <c r="M82" s="276">
        <v>32813.5</v>
      </c>
      <c r="Q82" s="288">
        <v>-128253.55</v>
      </c>
      <c r="R82" s="288">
        <v>1478004.6</v>
      </c>
      <c r="T82" s="273">
        <v>1775343.83</v>
      </c>
      <c r="V82" s="273">
        <v>496.6</v>
      </c>
      <c r="W82" s="273">
        <v>972480</v>
      </c>
      <c r="Y82" s="274">
        <v>1586398</v>
      </c>
      <c r="AB82" s="274">
        <v>741601.06</v>
      </c>
      <c r="AC82" s="274">
        <v>155892.06</v>
      </c>
      <c r="AF82" s="103">
        <f t="shared" si="10"/>
        <v>169650.97999999998</v>
      </c>
      <c r="AG82" s="37">
        <f t="shared" si="11"/>
        <v>32813.5</v>
      </c>
      <c r="AH82" s="26">
        <f t="shared" si="13"/>
        <v>136837.47999999998</v>
      </c>
      <c r="AI82" s="17">
        <f t="shared" si="12"/>
        <v>2748320.43</v>
      </c>
      <c r="AJ82" s="19">
        <f t="shared" si="14"/>
        <v>2483891.12</v>
      </c>
      <c r="AK82" s="32">
        <f t="shared" si="15"/>
        <v>264429.31000000006</v>
      </c>
    </row>
    <row r="83" spans="1:37" x14ac:dyDescent="0.25">
      <c r="A83" s="1" t="s">
        <v>483</v>
      </c>
      <c r="B83" s="1" t="s">
        <v>484</v>
      </c>
      <c r="C83" s="92">
        <v>6265</v>
      </c>
      <c r="D83" s="93" t="s">
        <v>1162</v>
      </c>
      <c r="E83" s="288" t="s">
        <v>2089</v>
      </c>
      <c r="F83" s="272">
        <v>275233.17</v>
      </c>
      <c r="G83" s="272">
        <v>0</v>
      </c>
      <c r="H83" s="272">
        <v>62437.61</v>
      </c>
      <c r="J83" s="288">
        <v>229774.86</v>
      </c>
      <c r="K83" s="288">
        <v>53072.63</v>
      </c>
      <c r="M83" s="276">
        <v>46039.3</v>
      </c>
      <c r="Q83" s="288">
        <v>600</v>
      </c>
      <c r="R83" s="288">
        <v>1774409.19</v>
      </c>
      <c r="T83" s="273">
        <v>2351465.91</v>
      </c>
      <c r="V83" s="273">
        <v>1355.52</v>
      </c>
      <c r="W83" s="273">
        <v>2913915</v>
      </c>
      <c r="Y83" s="274">
        <v>3898714</v>
      </c>
      <c r="AA83" s="274">
        <v>2540</v>
      </c>
      <c r="AB83" s="274">
        <v>923239.5</v>
      </c>
      <c r="AC83" s="274">
        <v>183831.95</v>
      </c>
      <c r="AF83" s="103">
        <f t="shared" si="10"/>
        <v>337670.77999999997</v>
      </c>
      <c r="AG83" s="37">
        <f t="shared" si="11"/>
        <v>46039.3</v>
      </c>
      <c r="AH83" s="26">
        <f t="shared" si="13"/>
        <v>291631.48</v>
      </c>
      <c r="AI83" s="17">
        <f t="shared" si="12"/>
        <v>5266736.43</v>
      </c>
      <c r="AJ83" s="19">
        <f t="shared" si="14"/>
        <v>5008325.45</v>
      </c>
      <c r="AK83" s="32">
        <f t="shared" si="15"/>
        <v>258410.97999999952</v>
      </c>
    </row>
    <row r="84" spans="1:37" x14ac:dyDescent="0.25">
      <c r="A84" s="1" t="s">
        <v>483</v>
      </c>
      <c r="B84" s="1" t="s">
        <v>484</v>
      </c>
      <c r="C84" s="92">
        <v>4051</v>
      </c>
      <c r="D84" s="93" t="s">
        <v>1163</v>
      </c>
      <c r="E84" s="288" t="s">
        <v>2090</v>
      </c>
      <c r="F84" s="272">
        <v>134773.23000000001</v>
      </c>
      <c r="G84" s="272">
        <v>0</v>
      </c>
      <c r="H84" s="272">
        <v>13554.94</v>
      </c>
      <c r="J84" s="288">
        <v>485170.16</v>
      </c>
      <c r="K84" s="288">
        <v>115421.87</v>
      </c>
      <c r="M84" s="276">
        <v>39062.5</v>
      </c>
      <c r="R84" s="288">
        <v>1568940.19</v>
      </c>
      <c r="T84" s="273">
        <v>2071195.48</v>
      </c>
      <c r="V84" s="273">
        <v>991.31</v>
      </c>
      <c r="W84" s="273">
        <v>1240460</v>
      </c>
      <c r="Y84" s="274">
        <v>2150640</v>
      </c>
      <c r="AA84" s="274">
        <v>2480</v>
      </c>
      <c r="AB84" s="274">
        <v>941716.16</v>
      </c>
      <c r="AC84" s="274">
        <v>156246.74</v>
      </c>
      <c r="AF84" s="103">
        <f t="shared" si="10"/>
        <v>148328.17000000001</v>
      </c>
      <c r="AG84" s="37">
        <f t="shared" si="11"/>
        <v>39062.5</v>
      </c>
      <c r="AH84" s="26">
        <f t="shared" si="13"/>
        <v>109265.67000000001</v>
      </c>
      <c r="AI84" s="17">
        <f t="shared" si="12"/>
        <v>3312646.79</v>
      </c>
      <c r="AJ84" s="19">
        <f t="shared" si="14"/>
        <v>3251082.9000000004</v>
      </c>
      <c r="AK84" s="32">
        <f t="shared" si="15"/>
        <v>61563.889999999665</v>
      </c>
    </row>
    <row r="85" spans="1:37" x14ac:dyDescent="0.25">
      <c r="A85" s="1" t="s">
        <v>483</v>
      </c>
      <c r="B85" s="1" t="s">
        <v>484</v>
      </c>
      <c r="C85" s="92">
        <v>3423</v>
      </c>
      <c r="D85" s="93" t="s">
        <v>1164</v>
      </c>
      <c r="E85" s="288" t="s">
        <v>2091</v>
      </c>
      <c r="F85" s="272">
        <v>175148.08</v>
      </c>
      <c r="G85" s="272">
        <v>0</v>
      </c>
      <c r="H85" s="272">
        <v>15913.25</v>
      </c>
      <c r="J85" s="288">
        <v>525815.73</v>
      </c>
      <c r="K85" s="288">
        <v>13945.29</v>
      </c>
      <c r="M85" s="276">
        <v>32962.5</v>
      </c>
      <c r="Q85" s="288">
        <v>6170</v>
      </c>
      <c r="R85" s="288">
        <v>1499346.49</v>
      </c>
      <c r="T85" s="273">
        <v>2226651.15</v>
      </c>
      <c r="V85" s="273">
        <v>1903.32</v>
      </c>
      <c r="W85" s="273">
        <v>922200</v>
      </c>
      <c r="Y85" s="274">
        <v>2000510</v>
      </c>
      <c r="AB85" s="274">
        <v>991366.99</v>
      </c>
      <c r="AC85" s="274">
        <v>229301.63</v>
      </c>
      <c r="AF85" s="103">
        <f t="shared" si="10"/>
        <v>191061.33</v>
      </c>
      <c r="AG85" s="37">
        <f t="shared" si="11"/>
        <v>32962.5</v>
      </c>
      <c r="AH85" s="26">
        <f t="shared" si="13"/>
        <v>158098.82999999999</v>
      </c>
      <c r="AI85" s="17">
        <f t="shared" si="12"/>
        <v>3150754.4699999997</v>
      </c>
      <c r="AJ85" s="19">
        <f t="shared" si="14"/>
        <v>3221178.62</v>
      </c>
      <c r="AK85" s="32">
        <f t="shared" si="15"/>
        <v>-70424.150000000373</v>
      </c>
    </row>
    <row r="86" spans="1:37" x14ac:dyDescent="0.25">
      <c r="A86" s="1" t="s">
        <v>483</v>
      </c>
      <c r="B86" s="1" t="s">
        <v>484</v>
      </c>
      <c r="C86" s="92">
        <v>1355</v>
      </c>
      <c r="D86" s="93" t="s">
        <v>1165</v>
      </c>
      <c r="E86" s="288" t="s">
        <v>2198</v>
      </c>
      <c r="F86" s="272">
        <v>149244.46</v>
      </c>
      <c r="G86" s="272">
        <v>0</v>
      </c>
      <c r="H86" s="272">
        <v>33919.550000000003</v>
      </c>
      <c r="J86" s="288">
        <v>490869.36</v>
      </c>
      <c r="K86" s="288">
        <v>59154.41</v>
      </c>
      <c r="M86" s="276">
        <v>27617.66</v>
      </c>
      <c r="R86" s="288">
        <v>2293429.0699999998</v>
      </c>
      <c r="T86" s="273">
        <v>1156924.43</v>
      </c>
      <c r="U86" s="273">
        <v>4600</v>
      </c>
      <c r="V86" s="273">
        <v>756.51</v>
      </c>
      <c r="W86" s="273">
        <v>1522560</v>
      </c>
      <c r="X86" s="273">
        <v>380</v>
      </c>
      <c r="Y86" s="274">
        <v>1874784</v>
      </c>
      <c r="AB86" s="274">
        <v>652812.06999999995</v>
      </c>
      <c r="AC86" s="274">
        <v>132383</v>
      </c>
      <c r="AF86" s="103">
        <f t="shared" si="10"/>
        <v>183164.01</v>
      </c>
      <c r="AG86" s="37">
        <f t="shared" si="11"/>
        <v>27617.66</v>
      </c>
      <c r="AH86" s="26">
        <f t="shared" si="13"/>
        <v>155546.35</v>
      </c>
      <c r="AI86" s="17">
        <f t="shared" si="12"/>
        <v>2685220.94</v>
      </c>
      <c r="AJ86" s="19">
        <f t="shared" si="14"/>
        <v>2659979.0699999998</v>
      </c>
      <c r="AK86" s="32">
        <f t="shared" si="15"/>
        <v>25241.870000000112</v>
      </c>
    </row>
    <row r="87" spans="1:37" x14ac:dyDescent="0.25">
      <c r="A87" s="1" t="s">
        <v>487</v>
      </c>
      <c r="B87" s="1" t="s">
        <v>488</v>
      </c>
      <c r="C87" s="92">
        <v>2146</v>
      </c>
      <c r="D87" s="93" t="s">
        <v>1166</v>
      </c>
      <c r="E87" s="288" t="s">
        <v>2092</v>
      </c>
      <c r="F87" s="272">
        <v>437885.76</v>
      </c>
      <c r="G87" s="272">
        <v>0</v>
      </c>
      <c r="H87" s="272">
        <v>41836.54</v>
      </c>
      <c r="J87" s="288">
        <v>819648.88</v>
      </c>
      <c r="K87" s="288">
        <v>52998.86</v>
      </c>
      <c r="N87" s="276">
        <v>98000</v>
      </c>
      <c r="Q87" s="288">
        <v>-294274.40999999997</v>
      </c>
      <c r="R87" s="288">
        <v>1525529.54</v>
      </c>
      <c r="T87" s="273">
        <v>987504.45</v>
      </c>
      <c r="V87" s="273">
        <v>761.48</v>
      </c>
      <c r="W87" s="273">
        <v>750279.09</v>
      </c>
      <c r="Y87" s="274">
        <v>997995.09</v>
      </c>
      <c r="AB87" s="274">
        <v>654690.34</v>
      </c>
      <c r="AC87" s="274">
        <v>57205.68</v>
      </c>
      <c r="AF87" s="103">
        <f t="shared" si="10"/>
        <v>479722.3</v>
      </c>
      <c r="AG87" s="37">
        <f t="shared" si="11"/>
        <v>98000</v>
      </c>
      <c r="AH87" s="26">
        <f t="shared" si="13"/>
        <v>381722.3</v>
      </c>
      <c r="AI87" s="17">
        <f t="shared" si="12"/>
        <v>1738545.02</v>
      </c>
      <c r="AJ87" s="19">
        <f t="shared" si="14"/>
        <v>1709891.1099999999</v>
      </c>
      <c r="AK87" s="32">
        <f t="shared" si="15"/>
        <v>28653.910000000149</v>
      </c>
    </row>
    <row r="88" spans="1:37" x14ac:dyDescent="0.25">
      <c r="A88" s="1" t="s">
        <v>487</v>
      </c>
      <c r="B88" s="1" t="s">
        <v>488</v>
      </c>
      <c r="C88" s="92">
        <v>1277</v>
      </c>
      <c r="D88" s="93" t="s">
        <v>1167</v>
      </c>
      <c r="E88" s="288" t="s">
        <v>2093</v>
      </c>
      <c r="F88" s="272">
        <v>310714.01</v>
      </c>
      <c r="G88" s="272">
        <v>0</v>
      </c>
      <c r="H88" s="272">
        <v>29370.05</v>
      </c>
      <c r="J88" s="288">
        <v>423219.85</v>
      </c>
      <c r="K88" s="288">
        <v>31952.29</v>
      </c>
      <c r="M88" s="276">
        <v>73000</v>
      </c>
      <c r="N88" s="276">
        <v>37000</v>
      </c>
      <c r="Q88" s="288">
        <v>-695309.44</v>
      </c>
      <c r="R88" s="288">
        <v>1451545.03</v>
      </c>
      <c r="T88" s="273">
        <v>651552.92000000004</v>
      </c>
      <c r="V88" s="273">
        <v>1196.8499999999999</v>
      </c>
      <c r="W88" s="273">
        <v>817180</v>
      </c>
      <c r="Y88" s="274">
        <v>1068220</v>
      </c>
      <c r="AB88" s="274">
        <v>386001.36</v>
      </c>
      <c r="AC88" s="274">
        <v>73609.8</v>
      </c>
      <c r="AF88" s="103">
        <f t="shared" si="10"/>
        <v>340084.06</v>
      </c>
      <c r="AG88" s="37">
        <f t="shared" si="11"/>
        <v>110000</v>
      </c>
      <c r="AH88" s="26">
        <f t="shared" si="13"/>
        <v>230084.06</v>
      </c>
      <c r="AI88" s="17">
        <f t="shared" si="12"/>
        <v>1469929.77</v>
      </c>
      <c r="AJ88" s="19">
        <f t="shared" si="14"/>
        <v>1527831.16</v>
      </c>
      <c r="AK88" s="32">
        <f t="shared" si="15"/>
        <v>-57901.389999999898</v>
      </c>
    </row>
    <row r="89" spans="1:37" x14ac:dyDescent="0.25">
      <c r="A89" s="1" t="s">
        <v>487</v>
      </c>
      <c r="B89" s="1" t="s">
        <v>488</v>
      </c>
      <c r="C89" s="92">
        <v>2783</v>
      </c>
      <c r="D89" s="93" t="s">
        <v>1168</v>
      </c>
      <c r="E89" s="288" t="s">
        <v>2094</v>
      </c>
      <c r="F89" s="272">
        <v>459985.21</v>
      </c>
      <c r="G89" s="272">
        <v>69442.539999999994</v>
      </c>
      <c r="H89" s="272">
        <v>41520.589999999997</v>
      </c>
      <c r="J89" s="288">
        <v>2319320.7799999998</v>
      </c>
      <c r="K89" s="288">
        <v>-603.22</v>
      </c>
      <c r="M89" s="276">
        <v>95000</v>
      </c>
      <c r="N89" s="276">
        <v>70000</v>
      </c>
      <c r="Q89" s="288">
        <v>2586724.9900000002</v>
      </c>
      <c r="R89" s="288">
        <v>328050.34000000003</v>
      </c>
      <c r="T89" s="273">
        <v>697177.81</v>
      </c>
      <c r="V89" s="273">
        <v>1823.91</v>
      </c>
      <c r="W89" s="273">
        <v>1122210</v>
      </c>
      <c r="Y89" s="274">
        <v>1245669</v>
      </c>
      <c r="AA89" s="274">
        <v>3800</v>
      </c>
      <c r="AB89" s="274">
        <v>574699.06000000006</v>
      </c>
      <c r="AC89" s="274">
        <v>173879.57</v>
      </c>
      <c r="AF89" s="103">
        <f t="shared" si="10"/>
        <v>570948.34</v>
      </c>
      <c r="AG89" s="37">
        <f t="shared" si="11"/>
        <v>165000</v>
      </c>
      <c r="AH89" s="26">
        <f t="shared" si="13"/>
        <v>405948.33999999997</v>
      </c>
      <c r="AI89" s="17">
        <f t="shared" si="12"/>
        <v>1821211.7200000002</v>
      </c>
      <c r="AJ89" s="19">
        <f t="shared" si="14"/>
        <v>1998047.6300000001</v>
      </c>
      <c r="AK89" s="32">
        <f t="shared" si="15"/>
        <v>-176835.90999999992</v>
      </c>
    </row>
    <row r="90" spans="1:37" x14ac:dyDescent="0.25">
      <c r="A90" s="1" t="s">
        <v>487</v>
      </c>
      <c r="B90" s="1" t="s">
        <v>488</v>
      </c>
      <c r="C90" s="92">
        <v>1769</v>
      </c>
      <c r="D90" s="93" t="s">
        <v>1169</v>
      </c>
      <c r="E90" s="288" t="s">
        <v>2187</v>
      </c>
      <c r="F90" s="272">
        <v>230353.44</v>
      </c>
      <c r="G90" s="272">
        <v>0</v>
      </c>
      <c r="H90" s="272">
        <v>76813.13</v>
      </c>
      <c r="J90" s="288">
        <v>291377.75</v>
      </c>
      <c r="K90" s="288">
        <v>17204.16</v>
      </c>
      <c r="M90" s="276">
        <v>130000</v>
      </c>
      <c r="N90" s="276">
        <v>66750</v>
      </c>
      <c r="Q90" s="288">
        <v>-1281243.3</v>
      </c>
      <c r="R90" s="288">
        <v>1852229.71</v>
      </c>
      <c r="T90" s="273">
        <v>737939.81</v>
      </c>
      <c r="V90" s="273">
        <v>1170.45</v>
      </c>
      <c r="W90" s="273">
        <v>1197720</v>
      </c>
      <c r="Y90" s="274">
        <v>1416620</v>
      </c>
      <c r="AB90" s="274">
        <v>581149.18999999994</v>
      </c>
      <c r="AC90" s="274">
        <v>80454</v>
      </c>
      <c r="AF90" s="103">
        <f t="shared" si="10"/>
        <v>307166.57</v>
      </c>
      <c r="AG90" s="37">
        <f t="shared" si="11"/>
        <v>196750</v>
      </c>
      <c r="AH90" s="26">
        <f t="shared" si="13"/>
        <v>110416.57</v>
      </c>
      <c r="AI90" s="17">
        <f t="shared" si="12"/>
        <v>1936830.26</v>
      </c>
      <c r="AJ90" s="19">
        <f t="shared" si="14"/>
        <v>2078223.19</v>
      </c>
      <c r="AK90" s="32">
        <f t="shared" si="15"/>
        <v>-141392.92999999993</v>
      </c>
    </row>
    <row r="91" spans="1:37" ht="16.5" customHeight="1" x14ac:dyDescent="0.25">
      <c r="A91" s="1" t="s">
        <v>491</v>
      </c>
      <c r="B91" s="1" t="s">
        <v>492</v>
      </c>
      <c r="C91" s="92">
        <v>5781</v>
      </c>
      <c r="D91" s="93" t="s">
        <v>1170</v>
      </c>
      <c r="E91" s="288" t="s">
        <v>2095</v>
      </c>
      <c r="F91" s="272">
        <v>223715.12</v>
      </c>
      <c r="G91" s="272">
        <v>0</v>
      </c>
      <c r="H91" s="272">
        <v>96606.06</v>
      </c>
      <c r="J91" s="288">
        <v>341894.39</v>
      </c>
      <c r="K91" s="288">
        <v>-374.87</v>
      </c>
      <c r="O91" s="276">
        <v>18.690000000000001</v>
      </c>
      <c r="Q91" s="288">
        <v>-1821291.86</v>
      </c>
      <c r="R91" s="288">
        <v>2483113.87</v>
      </c>
      <c r="T91" s="273">
        <v>0</v>
      </c>
      <c r="V91" s="273">
        <v>0</v>
      </c>
      <c r="W91" s="273">
        <v>0</v>
      </c>
      <c r="X91" s="273">
        <v>0</v>
      </c>
      <c r="Y91" s="274">
        <v>0</v>
      </c>
      <c r="AA91" s="274">
        <v>0</v>
      </c>
      <c r="AB91" s="274">
        <v>0</v>
      </c>
      <c r="AC91" s="274">
        <v>0</v>
      </c>
      <c r="AF91" s="103">
        <f t="shared" si="10"/>
        <v>320321.18</v>
      </c>
      <c r="AG91" s="37">
        <f t="shared" si="11"/>
        <v>18.690000000000001</v>
      </c>
      <c r="AH91" s="26">
        <f t="shared" si="13"/>
        <v>320302.49</v>
      </c>
      <c r="AI91" s="17">
        <f t="shared" si="12"/>
        <v>0</v>
      </c>
      <c r="AJ91" s="19">
        <f t="shared" si="14"/>
        <v>0</v>
      </c>
      <c r="AK91" s="32">
        <f t="shared" si="15"/>
        <v>0</v>
      </c>
    </row>
    <row r="92" spans="1:37" x14ac:dyDescent="0.25">
      <c r="A92" s="1" t="s">
        <v>491</v>
      </c>
      <c r="B92" s="1" t="s">
        <v>492</v>
      </c>
      <c r="C92" s="92">
        <v>2515</v>
      </c>
      <c r="D92" s="93" t="s">
        <v>1171</v>
      </c>
      <c r="E92" s="288" t="s">
        <v>2096</v>
      </c>
      <c r="F92" s="272">
        <v>93048.16</v>
      </c>
      <c r="G92" s="272">
        <v>0</v>
      </c>
      <c r="H92" s="272">
        <v>48079.83</v>
      </c>
      <c r="J92" s="288">
        <v>22509.77</v>
      </c>
      <c r="K92" s="288">
        <v>24659.279999999999</v>
      </c>
      <c r="M92" s="276">
        <v>92962.5</v>
      </c>
      <c r="Q92" s="288">
        <v>-1902580.93</v>
      </c>
      <c r="R92" s="288">
        <v>1997915.47</v>
      </c>
      <c r="T92" s="273">
        <v>0</v>
      </c>
      <c r="V92" s="273">
        <v>0</v>
      </c>
      <c r="W92" s="273">
        <v>0</v>
      </c>
      <c r="X92" s="273">
        <v>0</v>
      </c>
      <c r="Y92" s="274">
        <v>0</v>
      </c>
      <c r="AB92" s="274">
        <v>0</v>
      </c>
      <c r="AC92" s="274">
        <v>0</v>
      </c>
      <c r="AF92" s="103">
        <f t="shared" si="10"/>
        <v>141127.99</v>
      </c>
      <c r="AG92" s="37">
        <f t="shared" si="11"/>
        <v>92962.5</v>
      </c>
      <c r="AH92" s="26">
        <f t="shared" si="13"/>
        <v>48165.489999999991</v>
      </c>
      <c r="AI92" s="17">
        <f t="shared" si="12"/>
        <v>0</v>
      </c>
      <c r="AJ92" s="19">
        <f t="shared" si="14"/>
        <v>0</v>
      </c>
      <c r="AK92" s="32">
        <f t="shared" si="15"/>
        <v>0</v>
      </c>
    </row>
    <row r="93" spans="1:37" x14ac:dyDescent="0.25">
      <c r="A93" s="1" t="s">
        <v>491</v>
      </c>
      <c r="B93" s="1" t="s">
        <v>492</v>
      </c>
      <c r="C93" s="92">
        <v>3488</v>
      </c>
      <c r="D93" s="93" t="s">
        <v>1172</v>
      </c>
      <c r="E93" s="288" t="s">
        <v>2097</v>
      </c>
      <c r="F93" s="272">
        <v>163403.5</v>
      </c>
      <c r="G93" s="272">
        <v>0</v>
      </c>
      <c r="H93" s="272">
        <v>45924.95</v>
      </c>
      <c r="J93" s="288">
        <v>44111.74</v>
      </c>
      <c r="K93" s="288">
        <v>49368.34</v>
      </c>
      <c r="M93" s="276">
        <v>14662</v>
      </c>
      <c r="O93" s="276">
        <v>760</v>
      </c>
      <c r="Q93" s="288">
        <v>-2069335.21</v>
      </c>
      <c r="R93" s="288">
        <v>2356721.7400000002</v>
      </c>
      <c r="T93" s="273">
        <v>0</v>
      </c>
      <c r="V93" s="273">
        <v>0</v>
      </c>
      <c r="W93" s="273">
        <v>0</v>
      </c>
      <c r="X93" s="273">
        <v>0</v>
      </c>
      <c r="Y93" s="274">
        <v>0</v>
      </c>
      <c r="AA93" s="274">
        <v>0</v>
      </c>
      <c r="AB93" s="274">
        <v>0</v>
      </c>
      <c r="AC93" s="274">
        <v>0</v>
      </c>
      <c r="AF93" s="103">
        <f t="shared" si="10"/>
        <v>209328.45</v>
      </c>
      <c r="AG93" s="37">
        <f t="shared" si="11"/>
        <v>15422</v>
      </c>
      <c r="AH93" s="26">
        <f t="shared" si="13"/>
        <v>193906.45</v>
      </c>
      <c r="AI93" s="17">
        <f t="shared" si="12"/>
        <v>0</v>
      </c>
      <c r="AJ93" s="19">
        <f t="shared" si="14"/>
        <v>0</v>
      </c>
      <c r="AK93" s="32">
        <f t="shared" si="15"/>
        <v>0</v>
      </c>
    </row>
    <row r="94" spans="1:37" x14ac:dyDescent="0.25">
      <c r="A94" s="1" t="s">
        <v>491</v>
      </c>
      <c r="B94" s="1" t="s">
        <v>492</v>
      </c>
      <c r="C94" s="92">
        <v>5980</v>
      </c>
      <c r="D94" s="93" t="s">
        <v>1173</v>
      </c>
      <c r="E94" s="288" t="s">
        <v>2098</v>
      </c>
      <c r="F94" s="272">
        <v>64527.02</v>
      </c>
      <c r="G94" s="272">
        <v>0</v>
      </c>
      <c r="H94" s="272">
        <v>60066.81</v>
      </c>
      <c r="J94" s="288">
        <v>39094.519999999997</v>
      </c>
      <c r="K94" s="288">
        <v>40</v>
      </c>
      <c r="O94" s="276">
        <v>500</v>
      </c>
      <c r="Q94" s="288">
        <v>-516051.55</v>
      </c>
      <c r="R94" s="288">
        <v>679279.9</v>
      </c>
      <c r="T94" s="273">
        <v>0</v>
      </c>
      <c r="V94" s="273">
        <v>0</v>
      </c>
      <c r="W94" s="273">
        <v>0</v>
      </c>
      <c r="X94" s="273">
        <v>0</v>
      </c>
      <c r="Y94" s="274">
        <v>0</v>
      </c>
      <c r="AA94" s="274">
        <v>0</v>
      </c>
      <c r="AB94" s="274">
        <v>0</v>
      </c>
      <c r="AC94" s="274">
        <v>0</v>
      </c>
      <c r="AF94" s="103">
        <f t="shared" si="10"/>
        <v>124593.82999999999</v>
      </c>
      <c r="AG94" s="37">
        <f t="shared" si="11"/>
        <v>500</v>
      </c>
      <c r="AH94" s="26">
        <f t="shared" si="13"/>
        <v>124093.82999999999</v>
      </c>
      <c r="AI94" s="17">
        <f t="shared" si="12"/>
        <v>0</v>
      </c>
      <c r="AJ94" s="19">
        <f t="shared" si="14"/>
        <v>0</v>
      </c>
      <c r="AK94" s="32">
        <f t="shared" si="15"/>
        <v>0</v>
      </c>
    </row>
    <row r="95" spans="1:37" x14ac:dyDescent="0.25">
      <c r="A95" s="1" t="s">
        <v>491</v>
      </c>
      <c r="B95" s="1" t="s">
        <v>492</v>
      </c>
      <c r="C95" s="92">
        <v>4020</v>
      </c>
      <c r="D95" s="93" t="s">
        <v>1174</v>
      </c>
      <c r="E95" s="288" t="s">
        <v>2099</v>
      </c>
      <c r="F95" s="272">
        <v>182725.73</v>
      </c>
      <c r="G95" s="272">
        <v>0</v>
      </c>
      <c r="H95" s="272">
        <v>92035.520000000004</v>
      </c>
      <c r="J95" s="288">
        <v>15980.18</v>
      </c>
      <c r="K95" s="288">
        <v>110591.33</v>
      </c>
      <c r="M95" s="276">
        <v>16162</v>
      </c>
      <c r="Q95" s="288">
        <v>-2635356.46</v>
      </c>
      <c r="R95" s="288">
        <v>3020527.22</v>
      </c>
      <c r="T95" s="273">
        <v>0</v>
      </c>
      <c r="U95" s="273">
        <v>0</v>
      </c>
      <c r="V95" s="273">
        <v>0</v>
      </c>
      <c r="W95" s="273">
        <v>0</v>
      </c>
      <c r="X95" s="273">
        <v>0</v>
      </c>
      <c r="Y95" s="274">
        <v>0</v>
      </c>
      <c r="AA95" s="274">
        <v>0</v>
      </c>
      <c r="AB95" s="274">
        <v>0</v>
      </c>
      <c r="AC95" s="274">
        <v>0</v>
      </c>
      <c r="AF95" s="103">
        <f t="shared" si="10"/>
        <v>274761.25</v>
      </c>
      <c r="AG95" s="37">
        <f t="shared" si="11"/>
        <v>16162</v>
      </c>
      <c r="AH95" s="26">
        <f t="shared" si="13"/>
        <v>258599.25</v>
      </c>
      <c r="AI95" s="17">
        <f t="shared" si="12"/>
        <v>0</v>
      </c>
      <c r="AJ95" s="19">
        <f t="shared" si="14"/>
        <v>0</v>
      </c>
      <c r="AK95" s="32">
        <f t="shared" si="15"/>
        <v>0</v>
      </c>
    </row>
    <row r="96" spans="1:37" x14ac:dyDescent="0.25">
      <c r="A96" s="1" t="s">
        <v>491</v>
      </c>
      <c r="B96" s="1" t="s">
        <v>492</v>
      </c>
      <c r="C96" s="92">
        <v>4210</v>
      </c>
      <c r="D96" s="93" t="s">
        <v>1175</v>
      </c>
      <c r="E96" s="288" t="s">
        <v>2100</v>
      </c>
      <c r="F96" s="272">
        <v>69017.649999999994</v>
      </c>
      <c r="G96" s="272">
        <v>0</v>
      </c>
      <c r="H96" s="272">
        <v>82590.95</v>
      </c>
      <c r="J96" s="288">
        <v>4</v>
      </c>
      <c r="K96" s="288">
        <v>34221.230000000003</v>
      </c>
      <c r="O96" s="276">
        <v>175</v>
      </c>
      <c r="Q96" s="288">
        <v>-91079.65</v>
      </c>
      <c r="R96" s="288">
        <v>266818</v>
      </c>
      <c r="T96" s="273">
        <v>0</v>
      </c>
      <c r="V96" s="273">
        <v>0</v>
      </c>
      <c r="W96" s="273">
        <v>0</v>
      </c>
      <c r="X96" s="273">
        <v>0</v>
      </c>
      <c r="Y96" s="274">
        <v>0</v>
      </c>
      <c r="AA96" s="274">
        <v>0</v>
      </c>
      <c r="AB96" s="274">
        <v>0</v>
      </c>
      <c r="AC96" s="274">
        <v>-9920.48</v>
      </c>
      <c r="AF96" s="103">
        <f t="shared" si="10"/>
        <v>151608.59999999998</v>
      </c>
      <c r="AG96" s="37">
        <f t="shared" si="11"/>
        <v>175</v>
      </c>
      <c r="AH96" s="26">
        <f t="shared" si="13"/>
        <v>151433.59999999998</v>
      </c>
      <c r="AI96" s="17">
        <f t="shared" si="12"/>
        <v>0</v>
      </c>
      <c r="AJ96" s="19">
        <f t="shared" si="14"/>
        <v>-9920.48</v>
      </c>
      <c r="AK96" s="32">
        <f t="shared" si="15"/>
        <v>9920.48</v>
      </c>
    </row>
    <row r="97" spans="1:37" x14ac:dyDescent="0.25">
      <c r="A97" s="1" t="s">
        <v>491</v>
      </c>
      <c r="B97" s="1" t="s">
        <v>492</v>
      </c>
      <c r="C97" s="92">
        <v>3316</v>
      </c>
      <c r="D97" s="93" t="s">
        <v>1176</v>
      </c>
      <c r="E97" s="288" t="s">
        <v>2101</v>
      </c>
      <c r="F97" s="272">
        <v>197566.52</v>
      </c>
      <c r="G97" s="272">
        <v>0</v>
      </c>
      <c r="H97" s="272">
        <v>54579.57</v>
      </c>
      <c r="J97" s="288">
        <v>5</v>
      </c>
      <c r="K97" s="288">
        <v>37</v>
      </c>
      <c r="O97" s="276">
        <v>1987</v>
      </c>
      <c r="Q97" s="288">
        <v>-1612927.21</v>
      </c>
      <c r="R97" s="288">
        <v>1863128.3</v>
      </c>
      <c r="T97" s="273">
        <v>0</v>
      </c>
      <c r="V97" s="273">
        <v>0</v>
      </c>
      <c r="W97" s="273">
        <v>0</v>
      </c>
      <c r="X97" s="273">
        <v>0</v>
      </c>
      <c r="Y97" s="274">
        <v>0</v>
      </c>
      <c r="AA97" s="274">
        <v>0</v>
      </c>
      <c r="AB97" s="274">
        <v>0</v>
      </c>
      <c r="AC97" s="274">
        <v>0</v>
      </c>
      <c r="AF97" s="103">
        <f t="shared" si="10"/>
        <v>252146.09</v>
      </c>
      <c r="AG97" s="37">
        <f t="shared" si="11"/>
        <v>1987</v>
      </c>
      <c r="AH97" s="26">
        <f t="shared" si="13"/>
        <v>250159.09</v>
      </c>
      <c r="AI97" s="17">
        <f t="shared" si="12"/>
        <v>0</v>
      </c>
      <c r="AJ97" s="19">
        <f t="shared" si="14"/>
        <v>0</v>
      </c>
      <c r="AK97" s="32">
        <f t="shared" si="15"/>
        <v>0</v>
      </c>
    </row>
    <row r="98" spans="1:37" x14ac:dyDescent="0.25">
      <c r="A98" s="1" t="s">
        <v>491</v>
      </c>
      <c r="B98" s="1" t="s">
        <v>492</v>
      </c>
      <c r="C98" s="92">
        <v>6867</v>
      </c>
      <c r="D98" s="93" t="s">
        <v>1177</v>
      </c>
      <c r="E98" s="288" t="s">
        <v>2102</v>
      </c>
      <c r="F98" s="272">
        <v>122922.67</v>
      </c>
      <c r="G98" s="272">
        <v>27992</v>
      </c>
      <c r="H98" s="272">
        <v>55062.53</v>
      </c>
      <c r="J98" s="288">
        <v>680640.15</v>
      </c>
      <c r="K98" s="288">
        <v>55956.05</v>
      </c>
      <c r="O98" s="276">
        <v>655.75</v>
      </c>
      <c r="Q98" s="288">
        <v>-228598</v>
      </c>
      <c r="R98" s="288">
        <v>1170515.6499999999</v>
      </c>
      <c r="T98" s="273">
        <v>0</v>
      </c>
      <c r="V98" s="273">
        <v>0</v>
      </c>
      <c r="W98" s="273">
        <v>0</v>
      </c>
      <c r="X98" s="273">
        <v>0</v>
      </c>
      <c r="Y98" s="274">
        <v>0</v>
      </c>
      <c r="AA98" s="274">
        <v>0</v>
      </c>
      <c r="AB98" s="274">
        <v>0</v>
      </c>
      <c r="AC98" s="274">
        <v>0</v>
      </c>
      <c r="AF98" s="103">
        <f t="shared" si="10"/>
        <v>205977.19999999998</v>
      </c>
      <c r="AG98" s="37">
        <f t="shared" si="11"/>
        <v>655.75</v>
      </c>
      <c r="AH98" s="26">
        <f t="shared" si="13"/>
        <v>205321.44999999998</v>
      </c>
      <c r="AI98" s="17">
        <f t="shared" si="12"/>
        <v>0</v>
      </c>
      <c r="AJ98" s="19">
        <f t="shared" si="14"/>
        <v>0</v>
      </c>
      <c r="AK98" s="32">
        <f t="shared" si="15"/>
        <v>0</v>
      </c>
    </row>
    <row r="99" spans="1:37" x14ac:dyDescent="0.25">
      <c r="A99" s="1" t="s">
        <v>491</v>
      </c>
      <c r="B99" s="1" t="s">
        <v>492</v>
      </c>
      <c r="C99" s="92">
        <v>3657</v>
      </c>
      <c r="D99" s="93" t="s">
        <v>1178</v>
      </c>
      <c r="E99" s="288" t="s">
        <v>2103</v>
      </c>
      <c r="F99" s="272">
        <v>200573.62</v>
      </c>
      <c r="G99" s="272">
        <v>0</v>
      </c>
      <c r="H99" s="272">
        <v>57920</v>
      </c>
      <c r="J99" s="288">
        <v>4</v>
      </c>
      <c r="K99" s="288">
        <v>5236</v>
      </c>
      <c r="O99" s="276">
        <v>480</v>
      </c>
      <c r="Q99" s="288">
        <v>-1910751.16</v>
      </c>
      <c r="R99" s="288">
        <v>2174004.7799999998</v>
      </c>
      <c r="T99" s="273">
        <v>0</v>
      </c>
      <c r="V99" s="273">
        <v>0</v>
      </c>
      <c r="W99" s="273">
        <v>0</v>
      </c>
      <c r="Y99" s="274">
        <v>0</v>
      </c>
      <c r="AA99" s="274">
        <v>0</v>
      </c>
      <c r="AB99" s="274">
        <v>0</v>
      </c>
      <c r="AC99" s="274">
        <v>0</v>
      </c>
      <c r="AF99" s="103">
        <f t="shared" si="10"/>
        <v>258493.62</v>
      </c>
      <c r="AG99" s="37">
        <f t="shared" si="11"/>
        <v>480</v>
      </c>
      <c r="AH99" s="26">
        <f t="shared" si="13"/>
        <v>258013.62</v>
      </c>
      <c r="AI99" s="17">
        <f t="shared" si="12"/>
        <v>0</v>
      </c>
      <c r="AJ99" s="19">
        <f t="shared" si="14"/>
        <v>0</v>
      </c>
      <c r="AK99" s="32">
        <f t="shared" si="15"/>
        <v>0</v>
      </c>
    </row>
    <row r="100" spans="1:37" x14ac:dyDescent="0.25">
      <c r="A100" s="1" t="s">
        <v>491</v>
      </c>
      <c r="B100" s="1" t="s">
        <v>492</v>
      </c>
      <c r="C100" s="92">
        <v>6817</v>
      </c>
      <c r="D100" s="93" t="s">
        <v>1179</v>
      </c>
      <c r="E100" s="288" t="s">
        <v>2104</v>
      </c>
      <c r="F100" s="272">
        <v>162262.74</v>
      </c>
      <c r="G100" s="272">
        <v>0</v>
      </c>
      <c r="H100" s="272">
        <v>41899.879999999997</v>
      </c>
      <c r="J100" s="288">
        <v>201865.68</v>
      </c>
      <c r="K100" s="288">
        <v>6030</v>
      </c>
      <c r="O100" s="276">
        <v>103</v>
      </c>
      <c r="Q100" s="288">
        <v>-1296815.7</v>
      </c>
      <c r="R100" s="288">
        <v>1708771</v>
      </c>
      <c r="T100" s="273">
        <v>0</v>
      </c>
      <c r="V100" s="273">
        <v>0</v>
      </c>
      <c r="W100" s="273">
        <v>0</v>
      </c>
      <c r="X100" s="273">
        <v>0</v>
      </c>
      <c r="Y100" s="274">
        <v>0</v>
      </c>
      <c r="AA100" s="274">
        <v>0</v>
      </c>
      <c r="AB100" s="274">
        <v>0</v>
      </c>
      <c r="AC100" s="274">
        <v>0</v>
      </c>
      <c r="AF100" s="103">
        <f t="shared" ref="AF100:AF131" si="16">SUM(F100:I100)</f>
        <v>204162.62</v>
      </c>
      <c r="AG100" s="37">
        <f t="shared" ref="AG100:AG131" si="17">SUM(L100:O100)</f>
        <v>103</v>
      </c>
      <c r="AH100" s="26">
        <f t="shared" si="13"/>
        <v>204059.62</v>
      </c>
      <c r="AI100" s="17">
        <f t="shared" ref="AI100:AI131" si="18">SUM(S100:X100)</f>
        <v>0</v>
      </c>
      <c r="AJ100" s="19">
        <f t="shared" si="14"/>
        <v>0</v>
      </c>
      <c r="AK100" s="32">
        <f t="shared" si="15"/>
        <v>0</v>
      </c>
    </row>
    <row r="101" spans="1:37" x14ac:dyDescent="0.25">
      <c r="A101" s="1" t="s">
        <v>491</v>
      </c>
      <c r="B101" s="1" t="s">
        <v>492</v>
      </c>
      <c r="C101" s="92">
        <v>5077</v>
      </c>
      <c r="D101" s="93" t="s">
        <v>1180</v>
      </c>
      <c r="E101" s="288" t="s">
        <v>2105</v>
      </c>
      <c r="F101" s="272">
        <v>48016.84</v>
      </c>
      <c r="G101" s="272">
        <v>0</v>
      </c>
      <c r="H101" s="272">
        <v>74390.77</v>
      </c>
      <c r="J101" s="288">
        <v>193702.08</v>
      </c>
      <c r="K101" s="288">
        <v>15369.81</v>
      </c>
      <c r="M101" s="276">
        <v>8962.5</v>
      </c>
      <c r="O101" s="276">
        <v>1923</v>
      </c>
      <c r="Q101" s="288">
        <v>-1945466.31</v>
      </c>
      <c r="R101" s="288">
        <v>2266060.31</v>
      </c>
      <c r="T101" s="273">
        <v>0</v>
      </c>
      <c r="V101" s="273">
        <v>0</v>
      </c>
      <c r="W101" s="273">
        <v>0</v>
      </c>
      <c r="X101" s="273">
        <v>0</v>
      </c>
      <c r="Y101" s="274">
        <v>0</v>
      </c>
      <c r="AA101" s="274">
        <v>0</v>
      </c>
      <c r="AB101" s="274">
        <v>0</v>
      </c>
      <c r="AC101" s="274">
        <v>0</v>
      </c>
      <c r="AF101" s="103">
        <f t="shared" si="16"/>
        <v>122407.61</v>
      </c>
      <c r="AG101" s="37">
        <f t="shared" si="17"/>
        <v>10885.5</v>
      </c>
      <c r="AH101" s="26">
        <f t="shared" si="13"/>
        <v>111522.11</v>
      </c>
      <c r="AI101" s="17">
        <f t="shared" si="18"/>
        <v>0</v>
      </c>
      <c r="AJ101" s="19">
        <f t="shared" si="14"/>
        <v>0</v>
      </c>
      <c r="AK101" s="32">
        <f t="shared" si="15"/>
        <v>0</v>
      </c>
    </row>
    <row r="102" spans="1:37" x14ac:dyDescent="0.25">
      <c r="A102" s="1" t="s">
        <v>491</v>
      </c>
      <c r="B102" s="1" t="s">
        <v>492</v>
      </c>
      <c r="C102" s="92">
        <v>3046</v>
      </c>
      <c r="D102" s="93" t="s">
        <v>1181</v>
      </c>
      <c r="E102" s="288" t="s">
        <v>2106</v>
      </c>
      <c r="F102" s="272">
        <v>102368.65</v>
      </c>
      <c r="G102" s="272">
        <v>0</v>
      </c>
      <c r="H102" s="272">
        <v>2150.4</v>
      </c>
      <c r="J102" s="288">
        <v>15051</v>
      </c>
      <c r="K102" s="288">
        <v>10039.98</v>
      </c>
      <c r="Q102" s="288">
        <v>-726273.39</v>
      </c>
      <c r="R102" s="288">
        <v>855883.42</v>
      </c>
      <c r="T102" s="273">
        <v>0</v>
      </c>
      <c r="V102" s="273">
        <v>0</v>
      </c>
      <c r="W102" s="273">
        <v>0</v>
      </c>
      <c r="X102" s="273">
        <v>0</v>
      </c>
      <c r="Y102" s="274">
        <v>0</v>
      </c>
      <c r="AA102" s="274">
        <v>0</v>
      </c>
      <c r="AB102" s="274">
        <v>0</v>
      </c>
      <c r="AC102" s="274">
        <v>0</v>
      </c>
      <c r="AF102" s="103">
        <f t="shared" si="16"/>
        <v>104519.04999999999</v>
      </c>
      <c r="AG102" s="37">
        <f t="shared" si="17"/>
        <v>0</v>
      </c>
      <c r="AH102" s="26">
        <f t="shared" si="13"/>
        <v>104519.04999999999</v>
      </c>
      <c r="AI102" s="17">
        <f t="shared" si="18"/>
        <v>0</v>
      </c>
      <c r="AJ102" s="19">
        <f t="shared" si="14"/>
        <v>0</v>
      </c>
      <c r="AK102" s="32">
        <f t="shared" si="15"/>
        <v>0</v>
      </c>
    </row>
    <row r="103" spans="1:37" x14ac:dyDescent="0.25">
      <c r="A103" s="1" t="s">
        <v>491</v>
      </c>
      <c r="B103" s="1" t="s">
        <v>492</v>
      </c>
      <c r="C103" s="92">
        <v>3486</v>
      </c>
      <c r="D103" s="93" t="s">
        <v>1182</v>
      </c>
      <c r="E103" s="288" t="s">
        <v>2107</v>
      </c>
      <c r="F103" s="272">
        <v>142469.91</v>
      </c>
      <c r="G103" s="272">
        <v>0</v>
      </c>
      <c r="H103" s="272">
        <v>14219.95</v>
      </c>
      <c r="J103" s="288">
        <v>1398336.92</v>
      </c>
      <c r="K103" s="288">
        <v>38</v>
      </c>
      <c r="O103" s="276">
        <v>0</v>
      </c>
      <c r="Q103" s="288">
        <v>-1427391.84</v>
      </c>
      <c r="R103" s="288">
        <v>2982456.62</v>
      </c>
      <c r="T103" s="273">
        <v>0</v>
      </c>
      <c r="V103" s="273">
        <v>0</v>
      </c>
      <c r="W103" s="273">
        <v>0</v>
      </c>
      <c r="X103" s="273">
        <v>0</v>
      </c>
      <c r="Y103" s="274">
        <v>0</v>
      </c>
      <c r="AA103" s="274">
        <v>0</v>
      </c>
      <c r="AB103" s="274">
        <v>0</v>
      </c>
      <c r="AC103" s="274">
        <v>0</v>
      </c>
      <c r="AF103" s="103">
        <f t="shared" si="16"/>
        <v>156689.86000000002</v>
      </c>
      <c r="AG103" s="37">
        <f t="shared" si="17"/>
        <v>0</v>
      </c>
      <c r="AH103" s="26">
        <f t="shared" si="13"/>
        <v>156689.86000000002</v>
      </c>
      <c r="AI103" s="17">
        <f t="shared" si="18"/>
        <v>0</v>
      </c>
      <c r="AJ103" s="19">
        <f t="shared" si="14"/>
        <v>0</v>
      </c>
      <c r="AK103" s="32">
        <f t="shared" si="15"/>
        <v>0</v>
      </c>
    </row>
    <row r="104" spans="1:37" x14ac:dyDescent="0.25">
      <c r="A104" s="1" t="s">
        <v>491</v>
      </c>
      <c r="B104" s="1" t="s">
        <v>492</v>
      </c>
      <c r="C104" s="92">
        <v>4158</v>
      </c>
      <c r="D104" s="93" t="s">
        <v>1183</v>
      </c>
      <c r="E104" s="288" t="s">
        <v>2108</v>
      </c>
      <c r="F104" s="272">
        <v>165827.42000000001</v>
      </c>
      <c r="G104" s="272">
        <v>0</v>
      </c>
      <c r="H104" s="272">
        <v>63863.4</v>
      </c>
      <c r="J104" s="288">
        <v>5</v>
      </c>
      <c r="K104" s="288">
        <v>109777</v>
      </c>
      <c r="O104" s="276">
        <v>0</v>
      </c>
      <c r="Q104" s="288">
        <v>-16874.53</v>
      </c>
      <c r="R104" s="288">
        <v>2096504</v>
      </c>
      <c r="T104" s="273">
        <v>-1740156.65</v>
      </c>
      <c r="V104" s="273">
        <v>0</v>
      </c>
      <c r="W104" s="273">
        <v>0</v>
      </c>
      <c r="X104" s="273">
        <v>0</v>
      </c>
      <c r="Y104" s="274">
        <v>0</v>
      </c>
      <c r="AA104" s="274">
        <v>0</v>
      </c>
      <c r="AB104" s="274">
        <v>0</v>
      </c>
      <c r="AC104" s="274">
        <v>0</v>
      </c>
      <c r="AF104" s="103">
        <f t="shared" si="16"/>
        <v>229690.82</v>
      </c>
      <c r="AG104" s="37">
        <f t="shared" si="17"/>
        <v>0</v>
      </c>
      <c r="AH104" s="26">
        <f t="shared" si="13"/>
        <v>229690.82</v>
      </c>
      <c r="AI104" s="17">
        <f t="shared" si="18"/>
        <v>-1740156.65</v>
      </c>
      <c r="AJ104" s="19">
        <f t="shared" si="14"/>
        <v>0</v>
      </c>
      <c r="AK104" s="32">
        <f t="shared" si="15"/>
        <v>-1740156.65</v>
      </c>
    </row>
    <row r="105" spans="1:37" x14ac:dyDescent="0.25">
      <c r="A105" s="1" t="s">
        <v>491</v>
      </c>
      <c r="B105" s="1" t="s">
        <v>492</v>
      </c>
      <c r="C105" s="92">
        <v>4935</v>
      </c>
      <c r="D105" s="93" t="s">
        <v>1184</v>
      </c>
      <c r="E105" s="288" t="s">
        <v>2109</v>
      </c>
      <c r="F105" s="272">
        <v>290793.46999999997</v>
      </c>
      <c r="G105" s="272">
        <v>0</v>
      </c>
      <c r="H105" s="272">
        <v>33433.57</v>
      </c>
      <c r="J105" s="288">
        <v>426368.35</v>
      </c>
      <c r="K105" s="288">
        <v>39416.76</v>
      </c>
      <c r="O105" s="276">
        <v>101948.22</v>
      </c>
      <c r="Q105" s="288">
        <v>-3651254.61</v>
      </c>
      <c r="R105" s="288">
        <v>4349913</v>
      </c>
      <c r="T105" s="273">
        <v>0</v>
      </c>
      <c r="V105" s="273">
        <v>0</v>
      </c>
      <c r="W105" s="273">
        <v>0</v>
      </c>
      <c r="X105" s="273">
        <v>0</v>
      </c>
      <c r="Y105" s="274">
        <v>0</v>
      </c>
      <c r="AA105" s="274">
        <v>0</v>
      </c>
      <c r="AB105" s="274">
        <v>0</v>
      </c>
      <c r="AC105" s="274">
        <v>10594.46</v>
      </c>
      <c r="AF105" s="103">
        <f t="shared" si="16"/>
        <v>324227.03999999998</v>
      </c>
      <c r="AG105" s="37">
        <f t="shared" si="17"/>
        <v>101948.22</v>
      </c>
      <c r="AH105" s="26">
        <f t="shared" si="13"/>
        <v>222278.81999999998</v>
      </c>
      <c r="AI105" s="17">
        <f t="shared" si="18"/>
        <v>0</v>
      </c>
      <c r="AJ105" s="19">
        <f t="shared" si="14"/>
        <v>10594.46</v>
      </c>
      <c r="AK105" s="32">
        <f t="shared" si="15"/>
        <v>-10594.46</v>
      </c>
    </row>
    <row r="106" spans="1:37" x14ac:dyDescent="0.25">
      <c r="A106" s="1" t="s">
        <v>491</v>
      </c>
      <c r="B106" s="1" t="s">
        <v>492</v>
      </c>
      <c r="C106" s="92">
        <v>4567</v>
      </c>
      <c r="D106" s="93" t="s">
        <v>1185</v>
      </c>
      <c r="E106" s="288" t="s">
        <v>2110</v>
      </c>
      <c r="F106" s="272">
        <v>343093.89</v>
      </c>
      <c r="G106" s="272">
        <v>0</v>
      </c>
      <c r="H106" s="272">
        <v>52277.15</v>
      </c>
      <c r="J106" s="288">
        <v>239671.94</v>
      </c>
      <c r="K106" s="288">
        <v>7655.04</v>
      </c>
      <c r="Q106" s="288">
        <v>-973191.75</v>
      </c>
      <c r="R106" s="288">
        <v>1615889.77</v>
      </c>
      <c r="T106" s="273">
        <v>0</v>
      </c>
      <c r="V106" s="273">
        <v>0</v>
      </c>
      <c r="W106" s="273">
        <v>0</v>
      </c>
      <c r="X106" s="273">
        <v>0</v>
      </c>
      <c r="Y106" s="274">
        <v>0</v>
      </c>
      <c r="AB106" s="274">
        <v>0</v>
      </c>
      <c r="AC106" s="274">
        <v>0</v>
      </c>
      <c r="AF106" s="103">
        <f t="shared" si="16"/>
        <v>395371.04000000004</v>
      </c>
      <c r="AG106" s="37">
        <f t="shared" si="17"/>
        <v>0</v>
      </c>
      <c r="AH106" s="26">
        <f t="shared" si="13"/>
        <v>395371.04000000004</v>
      </c>
      <c r="AI106" s="17">
        <f t="shared" si="18"/>
        <v>0</v>
      </c>
      <c r="AJ106" s="19">
        <f t="shared" si="14"/>
        <v>0</v>
      </c>
      <c r="AK106" s="32">
        <f t="shared" si="15"/>
        <v>0</v>
      </c>
    </row>
    <row r="107" spans="1:37" x14ac:dyDescent="0.25">
      <c r="A107" s="1" t="s">
        <v>491</v>
      </c>
      <c r="B107" s="1" t="s">
        <v>492</v>
      </c>
      <c r="C107" s="92">
        <v>2903</v>
      </c>
      <c r="D107" s="93" t="s">
        <v>1186</v>
      </c>
      <c r="E107" s="288" t="s">
        <v>2193</v>
      </c>
      <c r="F107" s="272">
        <v>249604.98</v>
      </c>
      <c r="G107" s="272">
        <v>0</v>
      </c>
      <c r="H107" s="272">
        <v>39013.54</v>
      </c>
      <c r="J107" s="288">
        <v>255615.92</v>
      </c>
      <c r="K107" s="288">
        <v>8329</v>
      </c>
      <c r="O107" s="276">
        <v>323.2</v>
      </c>
      <c r="Q107" s="288">
        <v>-1837460.59</v>
      </c>
      <c r="R107" s="288">
        <v>2389700.83</v>
      </c>
      <c r="T107" s="273">
        <v>0</v>
      </c>
      <c r="V107" s="273">
        <v>0</v>
      </c>
      <c r="W107" s="273">
        <v>0</v>
      </c>
      <c r="X107" s="273">
        <v>0</v>
      </c>
      <c r="Y107" s="274">
        <v>0</v>
      </c>
      <c r="AA107" s="274">
        <v>0</v>
      </c>
      <c r="AB107" s="274">
        <v>0</v>
      </c>
      <c r="AC107" s="274">
        <v>0</v>
      </c>
      <c r="AF107" s="103">
        <f t="shared" si="16"/>
        <v>288618.52</v>
      </c>
      <c r="AG107" s="37">
        <f t="shared" si="17"/>
        <v>323.2</v>
      </c>
      <c r="AH107" s="26">
        <f t="shared" si="13"/>
        <v>288295.32</v>
      </c>
      <c r="AI107" s="17">
        <f t="shared" si="18"/>
        <v>0</v>
      </c>
      <c r="AJ107" s="19">
        <f t="shared" si="14"/>
        <v>0</v>
      </c>
      <c r="AK107" s="32">
        <f t="shared" si="15"/>
        <v>0</v>
      </c>
    </row>
    <row r="108" spans="1:37" x14ac:dyDescent="0.25">
      <c r="A108" s="1" t="s">
        <v>491</v>
      </c>
      <c r="B108" s="1" t="s">
        <v>492</v>
      </c>
      <c r="C108" s="92">
        <v>3112</v>
      </c>
      <c r="D108" s="93" t="s">
        <v>1187</v>
      </c>
      <c r="E108" s="288" t="s">
        <v>2194</v>
      </c>
      <c r="F108" s="272">
        <v>159859.49</v>
      </c>
      <c r="G108" s="272">
        <v>0</v>
      </c>
      <c r="H108" s="272">
        <v>74917.52</v>
      </c>
      <c r="J108" s="288">
        <v>257712.5</v>
      </c>
      <c r="K108" s="288">
        <v>1025</v>
      </c>
      <c r="Q108" s="288">
        <v>-4892075.5999999996</v>
      </c>
      <c r="R108" s="288">
        <v>5385590.1100000003</v>
      </c>
      <c r="T108" s="273">
        <v>0</v>
      </c>
      <c r="V108" s="273">
        <v>0</v>
      </c>
      <c r="W108" s="273">
        <v>0</v>
      </c>
      <c r="Y108" s="274">
        <v>0</v>
      </c>
      <c r="AA108" s="274">
        <v>0</v>
      </c>
      <c r="AB108" s="274">
        <v>0</v>
      </c>
      <c r="AC108" s="274">
        <v>0</v>
      </c>
      <c r="AF108" s="103">
        <f t="shared" si="16"/>
        <v>234777.01</v>
      </c>
      <c r="AG108" s="37">
        <f t="shared" si="17"/>
        <v>0</v>
      </c>
      <c r="AH108" s="26">
        <f t="shared" si="13"/>
        <v>234777.01</v>
      </c>
      <c r="AI108" s="17">
        <f t="shared" si="18"/>
        <v>0</v>
      </c>
      <c r="AJ108" s="19">
        <f t="shared" si="14"/>
        <v>0</v>
      </c>
      <c r="AK108" s="32">
        <f t="shared" si="15"/>
        <v>0</v>
      </c>
    </row>
    <row r="109" spans="1:37" x14ac:dyDescent="0.25">
      <c r="A109" s="1" t="s">
        <v>495</v>
      </c>
      <c r="B109" s="1" t="s">
        <v>496</v>
      </c>
      <c r="C109" s="92">
        <v>2783</v>
      </c>
      <c r="D109" s="93" t="s">
        <v>1188</v>
      </c>
      <c r="E109" s="288" t="s">
        <v>2111</v>
      </c>
      <c r="F109" s="272">
        <v>211067.41</v>
      </c>
      <c r="G109" s="272">
        <v>0</v>
      </c>
      <c r="H109" s="272">
        <v>40218.28</v>
      </c>
      <c r="J109" s="288">
        <v>263744.05</v>
      </c>
      <c r="K109" s="288">
        <v>104322.89</v>
      </c>
      <c r="Q109" s="288">
        <v>-1018993.5</v>
      </c>
      <c r="R109" s="288">
        <v>1851650.31</v>
      </c>
      <c r="T109" s="273">
        <v>1537733.27</v>
      </c>
      <c r="V109" s="273">
        <v>1671.93</v>
      </c>
      <c r="W109" s="273">
        <v>1151350</v>
      </c>
      <c r="X109" s="273">
        <v>18900</v>
      </c>
      <c r="Y109" s="274">
        <v>1711372.29</v>
      </c>
      <c r="AB109" s="274">
        <v>817459.6</v>
      </c>
      <c r="AC109" s="274">
        <v>159589.97</v>
      </c>
      <c r="AF109" s="103">
        <f t="shared" si="16"/>
        <v>251285.69</v>
      </c>
      <c r="AG109" s="37">
        <f t="shared" si="17"/>
        <v>0</v>
      </c>
      <c r="AH109" s="26">
        <f t="shared" si="13"/>
        <v>251285.69</v>
      </c>
      <c r="AI109" s="17">
        <f t="shared" si="18"/>
        <v>2709655.2</v>
      </c>
      <c r="AJ109" s="19">
        <f t="shared" si="14"/>
        <v>2688421.8600000003</v>
      </c>
      <c r="AK109" s="32">
        <f t="shared" si="15"/>
        <v>21233.339999999851</v>
      </c>
    </row>
    <row r="110" spans="1:37" x14ac:dyDescent="0.25">
      <c r="A110" s="1" t="s">
        <v>495</v>
      </c>
      <c r="B110" s="1" t="s">
        <v>496</v>
      </c>
      <c r="C110" s="92">
        <v>3884</v>
      </c>
      <c r="D110" s="93" t="s">
        <v>1189</v>
      </c>
      <c r="E110" s="288" t="s">
        <v>2112</v>
      </c>
      <c r="F110" s="272">
        <v>266433.02</v>
      </c>
      <c r="G110" s="272">
        <v>0</v>
      </c>
      <c r="H110" s="272">
        <v>29922.92</v>
      </c>
      <c r="J110" s="288">
        <v>646370.22</v>
      </c>
      <c r="K110" s="288">
        <v>144381.18</v>
      </c>
      <c r="Q110" s="288">
        <v>-88061.4</v>
      </c>
      <c r="R110" s="288">
        <v>1448584.45</v>
      </c>
      <c r="T110" s="273">
        <v>1764361.89</v>
      </c>
      <c r="V110" s="273">
        <v>1484.92</v>
      </c>
      <c r="W110" s="273">
        <v>1615420</v>
      </c>
      <c r="X110" s="273">
        <v>12000</v>
      </c>
      <c r="Y110" s="274">
        <v>2331946.5</v>
      </c>
      <c r="AB110" s="274">
        <v>619913.76</v>
      </c>
      <c r="AC110" s="274">
        <v>217053.95</v>
      </c>
      <c r="AF110" s="103">
        <f t="shared" si="16"/>
        <v>296355.94</v>
      </c>
      <c r="AG110" s="37">
        <f t="shared" si="17"/>
        <v>0</v>
      </c>
      <c r="AH110" s="26">
        <f t="shared" si="13"/>
        <v>296355.94</v>
      </c>
      <c r="AI110" s="17">
        <f t="shared" si="18"/>
        <v>3393266.8099999996</v>
      </c>
      <c r="AJ110" s="19">
        <f t="shared" si="14"/>
        <v>3168914.21</v>
      </c>
      <c r="AK110" s="32">
        <f t="shared" si="15"/>
        <v>224352.59999999963</v>
      </c>
    </row>
    <row r="111" spans="1:37" x14ac:dyDescent="0.25">
      <c r="A111" s="1" t="s">
        <v>495</v>
      </c>
      <c r="B111" s="1" t="s">
        <v>496</v>
      </c>
      <c r="C111" s="92">
        <v>4358</v>
      </c>
      <c r="D111" s="93" t="s">
        <v>1190</v>
      </c>
      <c r="E111" s="288" t="s">
        <v>2113</v>
      </c>
      <c r="F111" s="272">
        <v>178598.32</v>
      </c>
      <c r="H111" s="272">
        <v>48894.97</v>
      </c>
      <c r="J111" s="288">
        <v>308715.78000000003</v>
      </c>
      <c r="K111" s="288">
        <v>74399.320000000007</v>
      </c>
      <c r="O111" s="276">
        <v>187</v>
      </c>
      <c r="Q111" s="288">
        <v>-1226561.96</v>
      </c>
      <c r="R111" s="288">
        <v>2294612.94</v>
      </c>
      <c r="T111" s="273">
        <v>1921312.26</v>
      </c>
      <c r="U111" s="273">
        <v>70000</v>
      </c>
      <c r="V111" s="273">
        <v>1503.64</v>
      </c>
      <c r="W111" s="273">
        <v>1632350</v>
      </c>
      <c r="X111" s="273">
        <v>18000</v>
      </c>
      <c r="Y111" s="274">
        <v>2418626.5</v>
      </c>
      <c r="AB111" s="274">
        <v>835616.85</v>
      </c>
      <c r="AC111" s="274">
        <v>290882.63</v>
      </c>
      <c r="AF111" s="103">
        <f t="shared" si="16"/>
        <v>227493.29</v>
      </c>
      <c r="AG111" s="37">
        <f t="shared" si="17"/>
        <v>187</v>
      </c>
      <c r="AH111" s="26">
        <f t="shared" si="13"/>
        <v>227306.29</v>
      </c>
      <c r="AI111" s="17">
        <f t="shared" si="18"/>
        <v>3643165.9</v>
      </c>
      <c r="AJ111" s="19">
        <f t="shared" si="14"/>
        <v>3545125.98</v>
      </c>
      <c r="AK111" s="32">
        <f t="shared" si="15"/>
        <v>98039.919999999925</v>
      </c>
    </row>
    <row r="112" spans="1:37" x14ac:dyDescent="0.25">
      <c r="A112" s="1" t="s">
        <v>495</v>
      </c>
      <c r="B112" s="1" t="s">
        <v>496</v>
      </c>
      <c r="C112" s="92">
        <v>1985</v>
      </c>
      <c r="D112" s="93" t="s">
        <v>1191</v>
      </c>
      <c r="E112" s="288" t="s">
        <v>2114</v>
      </c>
      <c r="F112" s="272">
        <v>27803.200000000001</v>
      </c>
      <c r="G112" s="272">
        <v>0</v>
      </c>
      <c r="H112" s="272">
        <v>25611.25</v>
      </c>
      <c r="J112" s="288">
        <v>177038.59</v>
      </c>
      <c r="K112" s="288">
        <v>93840.33</v>
      </c>
      <c r="O112" s="276">
        <v>315</v>
      </c>
      <c r="Q112" s="288">
        <v>-1005059.07</v>
      </c>
      <c r="R112" s="288">
        <v>1767292.42</v>
      </c>
      <c r="T112" s="273">
        <v>1462461.94</v>
      </c>
      <c r="V112" s="273">
        <v>596.67999999999995</v>
      </c>
      <c r="W112" s="273">
        <v>1201410</v>
      </c>
      <c r="X112" s="273">
        <v>24000</v>
      </c>
      <c r="Y112" s="274">
        <v>1712694</v>
      </c>
      <c r="AB112" s="274">
        <v>939356.69</v>
      </c>
      <c r="AC112" s="274">
        <v>123283.4</v>
      </c>
      <c r="AF112" s="103">
        <f t="shared" si="16"/>
        <v>53414.45</v>
      </c>
      <c r="AG112" s="37">
        <f t="shared" si="17"/>
        <v>315</v>
      </c>
      <c r="AH112" s="26">
        <f t="shared" si="13"/>
        <v>53099.45</v>
      </c>
      <c r="AI112" s="17">
        <f t="shared" si="18"/>
        <v>2688468.62</v>
      </c>
      <c r="AJ112" s="19">
        <f t="shared" si="14"/>
        <v>2775334.09</v>
      </c>
      <c r="AK112" s="32">
        <f t="shared" si="15"/>
        <v>-86865.469999999739</v>
      </c>
    </row>
    <row r="113" spans="1:37" x14ac:dyDescent="0.25">
      <c r="A113" s="1" t="s">
        <v>495</v>
      </c>
      <c r="B113" s="1" t="s">
        <v>496</v>
      </c>
      <c r="C113" s="92">
        <v>4265</v>
      </c>
      <c r="D113" s="93" t="s">
        <v>1192</v>
      </c>
      <c r="E113" s="288" t="s">
        <v>2115</v>
      </c>
      <c r="F113" s="272">
        <v>114341.36</v>
      </c>
      <c r="G113" s="272">
        <v>0</v>
      </c>
      <c r="H113" s="272">
        <v>29493.02</v>
      </c>
      <c r="J113" s="288">
        <v>805768.03</v>
      </c>
      <c r="K113" s="288">
        <v>65052.28</v>
      </c>
      <c r="O113" s="276">
        <v>1242.99</v>
      </c>
      <c r="Q113" s="288">
        <v>2152.64</v>
      </c>
      <c r="R113" s="288">
        <v>1775492.61</v>
      </c>
      <c r="T113" s="273">
        <v>1969571.42</v>
      </c>
      <c r="V113" s="273">
        <v>1397.61</v>
      </c>
      <c r="W113" s="273">
        <v>829590</v>
      </c>
      <c r="X113" s="273">
        <v>9000</v>
      </c>
      <c r="Y113" s="274">
        <v>1702264</v>
      </c>
      <c r="AB113" s="274">
        <v>752378.28</v>
      </c>
      <c r="AC113" s="274">
        <v>169132.22</v>
      </c>
      <c r="AF113" s="103">
        <f t="shared" si="16"/>
        <v>143834.38</v>
      </c>
      <c r="AG113" s="37">
        <f t="shared" si="17"/>
        <v>1242.99</v>
      </c>
      <c r="AH113" s="26">
        <f t="shared" si="13"/>
        <v>142591.39000000001</v>
      </c>
      <c r="AI113" s="17">
        <f t="shared" si="18"/>
        <v>2809559.0300000003</v>
      </c>
      <c r="AJ113" s="19">
        <f t="shared" si="14"/>
        <v>2623774.5000000005</v>
      </c>
      <c r="AK113" s="32">
        <f t="shared" si="15"/>
        <v>185784.5299999998</v>
      </c>
    </row>
    <row r="114" spans="1:37" x14ac:dyDescent="0.25">
      <c r="A114" s="1" t="s">
        <v>495</v>
      </c>
      <c r="B114" s="1" t="s">
        <v>496</v>
      </c>
      <c r="C114" s="92">
        <v>2947</v>
      </c>
      <c r="D114" s="93" t="s">
        <v>1193</v>
      </c>
      <c r="E114" s="288" t="s">
        <v>2195</v>
      </c>
      <c r="F114" s="272">
        <v>240994.46</v>
      </c>
      <c r="H114" s="272">
        <v>34095.870000000003</v>
      </c>
      <c r="J114" s="288">
        <v>261787.42</v>
      </c>
      <c r="K114" s="288">
        <v>120424.19</v>
      </c>
      <c r="O114" s="276">
        <v>1500</v>
      </c>
      <c r="Q114" s="288">
        <v>39145.71</v>
      </c>
      <c r="R114" s="288">
        <v>2441491.2400000002</v>
      </c>
      <c r="T114" s="273">
        <v>1408746.38</v>
      </c>
      <c r="V114" s="273">
        <v>1511.39</v>
      </c>
      <c r="W114" s="273">
        <v>909150</v>
      </c>
      <c r="X114" s="273">
        <v>37250</v>
      </c>
      <c r="Y114" s="274">
        <v>1506400</v>
      </c>
      <c r="AB114" s="274">
        <v>573036.37</v>
      </c>
      <c r="AC114" s="274">
        <v>139575.99</v>
      </c>
      <c r="AF114" s="103">
        <f t="shared" si="16"/>
        <v>275090.33</v>
      </c>
      <c r="AG114" s="37">
        <f t="shared" si="17"/>
        <v>1500</v>
      </c>
      <c r="AH114" s="26">
        <f t="shared" si="13"/>
        <v>273590.33</v>
      </c>
      <c r="AI114" s="17">
        <f t="shared" si="18"/>
        <v>2356657.7699999996</v>
      </c>
      <c r="AJ114" s="19">
        <f t="shared" si="14"/>
        <v>2219012.3600000003</v>
      </c>
      <c r="AK114" s="32">
        <f t="shared" si="15"/>
        <v>137645.40999999922</v>
      </c>
    </row>
    <row r="115" spans="1:37" x14ac:dyDescent="0.25">
      <c r="A115" s="1" t="s">
        <v>499</v>
      </c>
      <c r="B115" s="1" t="s">
        <v>500</v>
      </c>
      <c r="C115" s="92">
        <v>4403</v>
      </c>
      <c r="D115" s="93" t="s">
        <v>1194</v>
      </c>
      <c r="E115" s="288" t="s">
        <v>2116</v>
      </c>
      <c r="F115" s="272">
        <v>100063.13</v>
      </c>
      <c r="G115" s="272">
        <v>199077.11</v>
      </c>
      <c r="H115" s="272">
        <v>38011.29</v>
      </c>
      <c r="J115" s="288">
        <v>178048.53</v>
      </c>
      <c r="K115" s="288">
        <v>113215.03999999999</v>
      </c>
      <c r="M115" s="276">
        <v>129607.71</v>
      </c>
      <c r="O115" s="276">
        <v>359.82</v>
      </c>
      <c r="R115" s="288">
        <v>1753510.53</v>
      </c>
      <c r="S115" s="273">
        <v>1455.79</v>
      </c>
      <c r="T115" s="273">
        <v>1905323.34</v>
      </c>
      <c r="U115" s="273">
        <v>229075</v>
      </c>
      <c r="W115" s="273">
        <v>1816210</v>
      </c>
      <c r="X115" s="273">
        <v>26430</v>
      </c>
      <c r="Y115" s="274">
        <v>2651040</v>
      </c>
      <c r="AB115" s="274">
        <v>999964.57</v>
      </c>
      <c r="AC115" s="274">
        <v>89151.37</v>
      </c>
      <c r="AF115" s="103">
        <f t="shared" si="16"/>
        <v>337151.52999999997</v>
      </c>
      <c r="AG115" s="37">
        <f t="shared" si="17"/>
        <v>129967.53000000001</v>
      </c>
      <c r="AH115" s="26">
        <f t="shared" si="13"/>
        <v>207183.99999999994</v>
      </c>
      <c r="AI115" s="17">
        <f t="shared" si="18"/>
        <v>3978494.13</v>
      </c>
      <c r="AJ115" s="19">
        <f t="shared" si="14"/>
        <v>3740155.94</v>
      </c>
      <c r="AK115" s="32">
        <f t="shared" si="15"/>
        <v>238338.18999999994</v>
      </c>
    </row>
    <row r="116" spans="1:37" x14ac:dyDescent="0.25">
      <c r="A116" s="1" t="s">
        <v>499</v>
      </c>
      <c r="B116" s="1" t="s">
        <v>500</v>
      </c>
      <c r="C116" s="92">
        <v>5267</v>
      </c>
      <c r="D116" s="93" t="s">
        <v>1195</v>
      </c>
      <c r="E116" s="288" t="s">
        <v>2117</v>
      </c>
      <c r="F116" s="272">
        <v>367869.86</v>
      </c>
      <c r="G116" s="272">
        <v>233943.84</v>
      </c>
      <c r="H116" s="272">
        <v>31470.400000000001</v>
      </c>
      <c r="J116" s="288">
        <v>207900.36</v>
      </c>
      <c r="K116" s="288">
        <v>138157.07</v>
      </c>
      <c r="M116" s="276">
        <v>79262.5</v>
      </c>
      <c r="O116" s="276">
        <v>382</v>
      </c>
      <c r="R116" s="288">
        <v>2570940.36</v>
      </c>
      <c r="S116" s="273">
        <v>2569.21</v>
      </c>
      <c r="T116" s="273">
        <v>2593370.83</v>
      </c>
      <c r="U116" s="273">
        <v>261005</v>
      </c>
      <c r="W116" s="273">
        <v>1232250</v>
      </c>
      <c r="X116" s="273">
        <v>20</v>
      </c>
      <c r="Y116" s="274">
        <v>2409504</v>
      </c>
      <c r="AB116" s="274">
        <v>1170303.45</v>
      </c>
      <c r="AC116" s="274">
        <v>215769.55</v>
      </c>
      <c r="AF116" s="103">
        <f t="shared" si="16"/>
        <v>633284.1</v>
      </c>
      <c r="AG116" s="37">
        <f t="shared" si="17"/>
        <v>79644.5</v>
      </c>
      <c r="AH116" s="26">
        <f t="shared" si="13"/>
        <v>553639.6</v>
      </c>
      <c r="AI116" s="17">
        <f t="shared" si="18"/>
        <v>4089215.04</v>
      </c>
      <c r="AJ116" s="19">
        <f t="shared" si="14"/>
        <v>3795577</v>
      </c>
      <c r="AK116" s="32">
        <f t="shared" si="15"/>
        <v>293638.04000000004</v>
      </c>
    </row>
    <row r="117" spans="1:37" x14ac:dyDescent="0.25">
      <c r="A117" s="1" t="s">
        <v>499</v>
      </c>
      <c r="B117" s="1" t="s">
        <v>500</v>
      </c>
      <c r="C117" s="92">
        <v>5254</v>
      </c>
      <c r="D117" s="93" t="s">
        <v>1196</v>
      </c>
      <c r="E117" s="288" t="s">
        <v>2118</v>
      </c>
      <c r="F117" s="272">
        <v>510107.26</v>
      </c>
      <c r="G117" s="272">
        <v>230532.55</v>
      </c>
      <c r="H117" s="272">
        <v>23946.68</v>
      </c>
      <c r="J117" s="288">
        <v>987387</v>
      </c>
      <c r="K117" s="288">
        <v>166372.67000000001</v>
      </c>
      <c r="M117" s="276">
        <v>7957.5</v>
      </c>
      <c r="O117" s="276">
        <v>0</v>
      </c>
      <c r="R117" s="288">
        <v>2193906.69</v>
      </c>
      <c r="S117" s="273">
        <v>2911.64</v>
      </c>
      <c r="T117" s="273">
        <v>1862676.1</v>
      </c>
      <c r="U117" s="273">
        <v>22000</v>
      </c>
      <c r="W117" s="273">
        <v>1863380</v>
      </c>
      <c r="Y117" s="274">
        <v>2592288</v>
      </c>
      <c r="AB117" s="274">
        <v>839769.94</v>
      </c>
      <c r="AC117" s="274">
        <v>279321.02</v>
      </c>
      <c r="AF117" s="103">
        <f t="shared" si="16"/>
        <v>764586.49000000011</v>
      </c>
      <c r="AG117" s="37">
        <f t="shared" si="17"/>
        <v>7957.5</v>
      </c>
      <c r="AH117" s="26">
        <f t="shared" si="13"/>
        <v>756628.99000000011</v>
      </c>
      <c r="AI117" s="17">
        <f t="shared" si="18"/>
        <v>3750967.74</v>
      </c>
      <c r="AJ117" s="19">
        <f t="shared" si="14"/>
        <v>3711378.96</v>
      </c>
      <c r="AK117" s="32">
        <f t="shared" si="15"/>
        <v>39588.780000000261</v>
      </c>
    </row>
    <row r="118" spans="1:37" x14ac:dyDescent="0.25">
      <c r="A118" s="1" t="s">
        <v>499</v>
      </c>
      <c r="B118" s="1" t="s">
        <v>500</v>
      </c>
      <c r="C118" s="92">
        <v>3104</v>
      </c>
      <c r="D118" s="93" t="s">
        <v>1197</v>
      </c>
      <c r="E118" s="288" t="s">
        <v>2119</v>
      </c>
      <c r="F118" s="272">
        <v>326623.65999999997</v>
      </c>
      <c r="G118" s="272">
        <v>176408.81</v>
      </c>
      <c r="H118" s="272">
        <v>43500.93</v>
      </c>
      <c r="J118" s="288">
        <v>524350.56000000006</v>
      </c>
      <c r="K118" s="288">
        <v>62852</v>
      </c>
      <c r="M118" s="276">
        <v>8362.5</v>
      </c>
      <c r="O118" s="276">
        <v>500</v>
      </c>
      <c r="R118" s="288">
        <v>2140701.11</v>
      </c>
      <c r="S118" s="273">
        <v>2619.12</v>
      </c>
      <c r="T118" s="273">
        <v>1871068.86</v>
      </c>
      <c r="W118" s="273">
        <v>1293780</v>
      </c>
      <c r="Y118" s="274">
        <v>2247270</v>
      </c>
      <c r="AB118" s="274">
        <v>743504.07</v>
      </c>
      <c r="AC118" s="274">
        <v>153854.25</v>
      </c>
      <c r="AF118" s="103">
        <f t="shared" si="16"/>
        <v>546533.4</v>
      </c>
      <c r="AG118" s="37">
        <f t="shared" si="17"/>
        <v>8862.5</v>
      </c>
      <c r="AH118" s="26">
        <f t="shared" si="13"/>
        <v>537670.9</v>
      </c>
      <c r="AI118" s="17">
        <f t="shared" si="18"/>
        <v>3167467.9800000004</v>
      </c>
      <c r="AJ118" s="19">
        <f t="shared" si="14"/>
        <v>3144628.32</v>
      </c>
      <c r="AK118" s="32">
        <f t="shared" si="15"/>
        <v>22839.660000000615</v>
      </c>
    </row>
    <row r="119" spans="1:37" x14ac:dyDescent="0.25">
      <c r="A119" s="1" t="s">
        <v>499</v>
      </c>
      <c r="B119" s="1" t="s">
        <v>500</v>
      </c>
      <c r="C119" s="92">
        <v>5560</v>
      </c>
      <c r="D119" s="93" t="s">
        <v>1198</v>
      </c>
      <c r="E119" s="288" t="s">
        <v>2120</v>
      </c>
      <c r="F119" s="272">
        <v>636323.02</v>
      </c>
      <c r="G119" s="272">
        <v>218845.19</v>
      </c>
      <c r="H119" s="272">
        <v>35222.53</v>
      </c>
      <c r="J119" s="288">
        <v>518431.71</v>
      </c>
      <c r="K119" s="288">
        <v>136377.16</v>
      </c>
      <c r="M119" s="276">
        <v>14937.5</v>
      </c>
      <c r="R119" s="288">
        <v>2916966.34</v>
      </c>
      <c r="S119" s="273">
        <v>3485.1</v>
      </c>
      <c r="T119" s="273">
        <v>1898179.08</v>
      </c>
      <c r="U119" s="273">
        <v>172900</v>
      </c>
      <c r="W119" s="273">
        <v>1757040</v>
      </c>
      <c r="X119" s="273">
        <v>10800</v>
      </c>
      <c r="Y119" s="274">
        <v>2481310</v>
      </c>
      <c r="AB119" s="274">
        <v>968948.25</v>
      </c>
      <c r="AC119" s="274">
        <v>221739.27</v>
      </c>
      <c r="AF119" s="103">
        <f t="shared" si="16"/>
        <v>890390.74</v>
      </c>
      <c r="AG119" s="37">
        <f t="shared" si="17"/>
        <v>14937.5</v>
      </c>
      <c r="AH119" s="26">
        <f t="shared" si="13"/>
        <v>875453.24</v>
      </c>
      <c r="AI119" s="17">
        <f t="shared" si="18"/>
        <v>3842404.18</v>
      </c>
      <c r="AJ119" s="19">
        <f t="shared" si="14"/>
        <v>3671997.52</v>
      </c>
      <c r="AK119" s="32">
        <f t="shared" si="15"/>
        <v>170406.66000000015</v>
      </c>
    </row>
    <row r="120" spans="1:37" x14ac:dyDescent="0.25">
      <c r="A120" s="1" t="s">
        <v>499</v>
      </c>
      <c r="B120" s="1" t="s">
        <v>500</v>
      </c>
      <c r="C120" s="92">
        <v>4224</v>
      </c>
      <c r="D120" s="93" t="s">
        <v>1199</v>
      </c>
      <c r="E120" s="288" t="s">
        <v>2121</v>
      </c>
      <c r="F120" s="272">
        <v>755825.8</v>
      </c>
      <c r="G120" s="272">
        <v>233261.86</v>
      </c>
      <c r="H120" s="272">
        <v>20871.84</v>
      </c>
      <c r="J120" s="288">
        <v>2372087.5699999998</v>
      </c>
      <c r="K120" s="288">
        <v>134726.01</v>
      </c>
      <c r="M120" s="276">
        <v>8962.5</v>
      </c>
      <c r="R120" s="288">
        <v>1273796.02</v>
      </c>
      <c r="S120" s="273">
        <v>4172.58</v>
      </c>
      <c r="T120" s="273">
        <v>1811618.82</v>
      </c>
      <c r="U120" s="273">
        <v>202990</v>
      </c>
      <c r="W120" s="273">
        <v>1529730</v>
      </c>
      <c r="Y120" s="274">
        <v>2262070</v>
      </c>
      <c r="AB120" s="274">
        <v>800183.29</v>
      </c>
      <c r="AC120" s="274">
        <v>259219.7</v>
      </c>
      <c r="AF120" s="103">
        <f t="shared" si="16"/>
        <v>1009959.5</v>
      </c>
      <c r="AG120" s="37">
        <f t="shared" si="17"/>
        <v>8962.5</v>
      </c>
      <c r="AH120" s="26">
        <f t="shared" si="13"/>
        <v>1000997</v>
      </c>
      <c r="AI120" s="17">
        <f t="shared" si="18"/>
        <v>3548511.4000000004</v>
      </c>
      <c r="AJ120" s="19">
        <f t="shared" si="14"/>
        <v>3321472.99</v>
      </c>
      <c r="AK120" s="32">
        <f t="shared" si="15"/>
        <v>227038.41000000015</v>
      </c>
    </row>
    <row r="121" spans="1:37" x14ac:dyDescent="0.25">
      <c r="A121" s="1" t="s">
        <v>499</v>
      </c>
      <c r="B121" s="1" t="s">
        <v>500</v>
      </c>
      <c r="C121" s="92">
        <v>6946</v>
      </c>
      <c r="D121" s="93" t="s">
        <v>1200</v>
      </c>
      <c r="E121" s="288" t="s">
        <v>2122</v>
      </c>
      <c r="F121" s="272">
        <v>416216.35</v>
      </c>
      <c r="G121" s="272">
        <v>182416.01</v>
      </c>
      <c r="H121" s="272">
        <v>26786.560000000001</v>
      </c>
      <c r="J121" s="288">
        <v>1113503</v>
      </c>
      <c r="K121" s="288">
        <v>185026.96</v>
      </c>
      <c r="M121" s="276">
        <v>14099.66</v>
      </c>
      <c r="R121" s="288">
        <v>1503797.2</v>
      </c>
      <c r="S121" s="273">
        <v>2855.98</v>
      </c>
      <c r="T121" s="273">
        <v>2689816.88</v>
      </c>
      <c r="U121" s="273">
        <v>356825</v>
      </c>
      <c r="W121" s="273">
        <v>1682618</v>
      </c>
      <c r="X121" s="273">
        <v>13500</v>
      </c>
      <c r="Y121" s="274">
        <v>3154445</v>
      </c>
      <c r="AB121" s="274">
        <v>1078863.42</v>
      </c>
      <c r="AC121" s="274">
        <v>139510.51999999999</v>
      </c>
      <c r="AF121" s="103">
        <f t="shared" si="16"/>
        <v>625418.92000000004</v>
      </c>
      <c r="AG121" s="37">
        <f t="shared" si="17"/>
        <v>14099.66</v>
      </c>
      <c r="AH121" s="26">
        <f t="shared" si="13"/>
        <v>611319.26</v>
      </c>
      <c r="AI121" s="17">
        <f t="shared" si="18"/>
        <v>4745615.8599999994</v>
      </c>
      <c r="AJ121" s="19">
        <f t="shared" si="14"/>
        <v>4372818.9399999995</v>
      </c>
      <c r="AK121" s="32">
        <f t="shared" si="15"/>
        <v>372796.91999999993</v>
      </c>
    </row>
    <row r="122" spans="1:37" x14ac:dyDescent="0.25">
      <c r="A122" s="1" t="s">
        <v>499</v>
      </c>
      <c r="B122" s="1" t="s">
        <v>500</v>
      </c>
      <c r="C122" s="92">
        <v>4263</v>
      </c>
      <c r="D122" s="93" t="s">
        <v>1201</v>
      </c>
      <c r="E122" s="288" t="s">
        <v>2123</v>
      </c>
      <c r="F122" s="272">
        <v>337525.62</v>
      </c>
      <c r="G122" s="272">
        <v>210796.76</v>
      </c>
      <c r="H122" s="272">
        <v>30210.2</v>
      </c>
      <c r="J122" s="288">
        <v>463552.48</v>
      </c>
      <c r="K122" s="288">
        <v>104936.45</v>
      </c>
      <c r="M122" s="276">
        <v>11921</v>
      </c>
      <c r="R122" s="288">
        <v>1567499.51</v>
      </c>
      <c r="S122" s="273">
        <v>2764.87</v>
      </c>
      <c r="T122" s="273">
        <v>1453325.73</v>
      </c>
      <c r="U122" s="273">
        <v>269000</v>
      </c>
      <c r="W122" s="273">
        <v>1698556.67</v>
      </c>
      <c r="X122" s="273">
        <v>1580</v>
      </c>
      <c r="Y122" s="274">
        <v>2207906.67</v>
      </c>
      <c r="AB122" s="274">
        <v>1000448.44</v>
      </c>
      <c r="AC122" s="274">
        <v>116910.03</v>
      </c>
      <c r="AF122" s="103">
        <f t="shared" si="16"/>
        <v>578532.57999999996</v>
      </c>
      <c r="AG122" s="37">
        <f t="shared" si="17"/>
        <v>11921</v>
      </c>
      <c r="AH122" s="26">
        <f t="shared" si="13"/>
        <v>566611.57999999996</v>
      </c>
      <c r="AI122" s="17">
        <f t="shared" si="18"/>
        <v>3425227.27</v>
      </c>
      <c r="AJ122" s="19">
        <f t="shared" si="14"/>
        <v>3325265.1399999997</v>
      </c>
      <c r="AK122" s="32">
        <f t="shared" si="15"/>
        <v>99962.130000000354</v>
      </c>
    </row>
    <row r="123" spans="1:37" x14ac:dyDescent="0.25">
      <c r="A123" s="1" t="s">
        <v>499</v>
      </c>
      <c r="B123" s="1" t="s">
        <v>500</v>
      </c>
      <c r="C123" s="92">
        <v>3035</v>
      </c>
      <c r="D123" s="93" t="s">
        <v>1202</v>
      </c>
      <c r="E123" s="288" t="s">
        <v>2199</v>
      </c>
      <c r="F123" s="272">
        <v>266636.81</v>
      </c>
      <c r="G123" s="272">
        <v>188907.54</v>
      </c>
      <c r="H123" s="272">
        <v>29298.79</v>
      </c>
      <c r="J123" s="288">
        <v>697621.28</v>
      </c>
      <c r="K123" s="288">
        <v>72832.23</v>
      </c>
      <c r="M123" s="276">
        <v>8025</v>
      </c>
      <c r="O123" s="276">
        <v>600</v>
      </c>
      <c r="R123" s="288">
        <v>2486417.9700000002</v>
      </c>
      <c r="S123" s="273">
        <v>2486.9299999999998</v>
      </c>
      <c r="T123" s="273">
        <v>1529573.13</v>
      </c>
      <c r="U123" s="273">
        <v>205000</v>
      </c>
      <c r="W123" s="273">
        <v>935270</v>
      </c>
      <c r="Y123" s="274">
        <v>1699310</v>
      </c>
      <c r="AB123" s="274">
        <v>826412.69</v>
      </c>
      <c r="AC123" s="274">
        <v>175677.65</v>
      </c>
      <c r="AF123" s="103">
        <f t="shared" si="16"/>
        <v>484843.13999999996</v>
      </c>
      <c r="AG123" s="37">
        <f t="shared" si="17"/>
        <v>8625</v>
      </c>
      <c r="AH123" s="26">
        <f t="shared" si="13"/>
        <v>476218.13999999996</v>
      </c>
      <c r="AI123" s="17">
        <f t="shared" si="18"/>
        <v>2672330.0599999996</v>
      </c>
      <c r="AJ123" s="19">
        <f t="shared" si="14"/>
        <v>2701400.34</v>
      </c>
      <c r="AK123" s="32">
        <f t="shared" si="15"/>
        <v>-29070.280000000261</v>
      </c>
    </row>
    <row r="124" spans="1:37" x14ac:dyDescent="0.25">
      <c r="A124" s="1" t="s">
        <v>499</v>
      </c>
      <c r="B124" s="1" t="s">
        <v>500</v>
      </c>
      <c r="C124" s="92">
        <v>3444</v>
      </c>
      <c r="D124" s="93" t="s">
        <v>1203</v>
      </c>
      <c r="E124" s="288" t="s">
        <v>2200</v>
      </c>
      <c r="F124" s="272">
        <v>349547.13</v>
      </c>
      <c r="G124" s="272">
        <v>176117.02</v>
      </c>
      <c r="H124" s="272">
        <v>35167.129999999997</v>
      </c>
      <c r="J124" s="288">
        <v>405566.68</v>
      </c>
      <c r="K124" s="288">
        <v>91484.18</v>
      </c>
      <c r="M124" s="276">
        <v>13918.36</v>
      </c>
      <c r="R124" s="288">
        <v>2517902.33</v>
      </c>
      <c r="S124" s="273">
        <v>2236.4899999999998</v>
      </c>
      <c r="T124" s="273">
        <v>1730168.63</v>
      </c>
      <c r="U124" s="273">
        <v>20000</v>
      </c>
      <c r="W124" s="273">
        <v>1022280</v>
      </c>
      <c r="X124" s="273">
        <v>10800</v>
      </c>
      <c r="Y124" s="274">
        <v>1834970</v>
      </c>
      <c r="AB124" s="274">
        <v>616035.61</v>
      </c>
      <c r="AC124" s="274">
        <v>233080.18</v>
      </c>
      <c r="AF124" s="103">
        <f t="shared" si="16"/>
        <v>560831.28</v>
      </c>
      <c r="AG124" s="37">
        <f t="shared" si="17"/>
        <v>13918.36</v>
      </c>
      <c r="AH124" s="26">
        <f t="shared" si="13"/>
        <v>546912.92000000004</v>
      </c>
      <c r="AI124" s="17">
        <f t="shared" si="18"/>
        <v>2785485.12</v>
      </c>
      <c r="AJ124" s="19">
        <f t="shared" si="14"/>
        <v>2684085.79</v>
      </c>
      <c r="AK124" s="32">
        <f t="shared" si="15"/>
        <v>101399.33000000007</v>
      </c>
    </row>
    <row r="125" spans="1:37" x14ac:dyDescent="0.25">
      <c r="A125" s="1" t="s">
        <v>503</v>
      </c>
      <c r="B125" s="1" t="s">
        <v>504</v>
      </c>
      <c r="C125" s="92">
        <v>2224</v>
      </c>
      <c r="D125" s="93" t="s">
        <v>1204</v>
      </c>
      <c r="E125" s="288" t="s">
        <v>2124</v>
      </c>
      <c r="F125" s="272">
        <v>300854.58</v>
      </c>
      <c r="G125" s="272">
        <v>0</v>
      </c>
      <c r="H125" s="272">
        <v>87191.49</v>
      </c>
      <c r="J125" s="288">
        <v>199443.66</v>
      </c>
      <c r="K125" s="288">
        <v>29204.67</v>
      </c>
      <c r="M125" s="276">
        <v>130823</v>
      </c>
      <c r="R125" s="288">
        <v>2171633.4300000002</v>
      </c>
      <c r="T125" s="273">
        <v>1017172.06</v>
      </c>
      <c r="U125" s="273">
        <v>237600</v>
      </c>
      <c r="V125" s="273">
        <v>916.67</v>
      </c>
      <c r="W125" s="273">
        <v>1223224.5</v>
      </c>
      <c r="X125" s="273">
        <v>25900</v>
      </c>
      <c r="Y125" s="274">
        <v>1622323.5</v>
      </c>
      <c r="AB125" s="274">
        <v>670610.27</v>
      </c>
      <c r="AC125" s="274">
        <v>161847.67000000001</v>
      </c>
      <c r="AF125" s="103">
        <f t="shared" si="16"/>
        <v>388046.07</v>
      </c>
      <c r="AG125" s="37">
        <f t="shared" si="17"/>
        <v>130823</v>
      </c>
      <c r="AH125" s="26">
        <f t="shared" si="13"/>
        <v>257223.07</v>
      </c>
      <c r="AI125" s="17">
        <f t="shared" si="18"/>
        <v>2504813.23</v>
      </c>
      <c r="AJ125" s="19">
        <f t="shared" si="14"/>
        <v>2454781.44</v>
      </c>
      <c r="AK125" s="32">
        <f t="shared" si="15"/>
        <v>50031.790000000037</v>
      </c>
    </row>
    <row r="126" spans="1:37" x14ac:dyDescent="0.25">
      <c r="A126" s="1" t="s">
        <v>503</v>
      </c>
      <c r="B126" s="1" t="s">
        <v>504</v>
      </c>
      <c r="C126" s="92">
        <v>6948</v>
      </c>
      <c r="D126" s="93" t="s">
        <v>1205</v>
      </c>
      <c r="E126" s="288" t="s">
        <v>2125</v>
      </c>
      <c r="F126" s="272">
        <v>118936.37</v>
      </c>
      <c r="G126" s="272">
        <v>0</v>
      </c>
      <c r="H126" s="272">
        <v>89664.19</v>
      </c>
      <c r="J126" s="288">
        <v>11372.63</v>
      </c>
      <c r="K126" s="288">
        <v>158166.72</v>
      </c>
      <c r="M126" s="276">
        <v>52654.47</v>
      </c>
      <c r="O126" s="276">
        <v>827</v>
      </c>
      <c r="R126" s="288">
        <v>1977387.82</v>
      </c>
      <c r="T126" s="273">
        <v>2709180.78</v>
      </c>
      <c r="U126" s="273">
        <v>70000</v>
      </c>
      <c r="V126" s="273">
        <v>1173.17</v>
      </c>
      <c r="W126" s="273">
        <v>2330467</v>
      </c>
      <c r="X126" s="273">
        <v>63200</v>
      </c>
      <c r="Y126" s="274">
        <v>3629347</v>
      </c>
      <c r="AB126" s="274">
        <v>1256276.23</v>
      </c>
      <c r="AC126" s="274">
        <v>88543.97</v>
      </c>
      <c r="AF126" s="103">
        <f t="shared" si="16"/>
        <v>208600.56</v>
      </c>
      <c r="AG126" s="37">
        <f t="shared" si="17"/>
        <v>53481.47</v>
      </c>
      <c r="AH126" s="26">
        <f t="shared" si="13"/>
        <v>155119.09</v>
      </c>
      <c r="AI126" s="17">
        <f t="shared" si="18"/>
        <v>5174020.9499999993</v>
      </c>
      <c r="AJ126" s="19">
        <f t="shared" si="14"/>
        <v>4974167.2</v>
      </c>
      <c r="AK126" s="32">
        <f t="shared" si="15"/>
        <v>199853.74999999907</v>
      </c>
    </row>
    <row r="127" spans="1:37" x14ac:dyDescent="0.25">
      <c r="A127" s="1" t="s">
        <v>503</v>
      </c>
      <c r="B127" s="1" t="s">
        <v>504</v>
      </c>
      <c r="C127" s="92">
        <v>2265</v>
      </c>
      <c r="D127" s="93" t="s">
        <v>1206</v>
      </c>
      <c r="E127" s="288" t="s">
        <v>2126</v>
      </c>
      <c r="F127" s="272">
        <v>174650.23</v>
      </c>
      <c r="G127" s="272">
        <v>0</v>
      </c>
      <c r="H127" s="272">
        <v>34607</v>
      </c>
      <c r="J127" s="288">
        <v>177319.69</v>
      </c>
      <c r="K127" s="288">
        <v>34100.769999999997</v>
      </c>
      <c r="M127" s="276">
        <v>172570.84</v>
      </c>
      <c r="O127" s="276">
        <v>0</v>
      </c>
      <c r="R127" s="288">
        <v>1774116.27</v>
      </c>
      <c r="T127" s="273">
        <v>1175195.74</v>
      </c>
      <c r="U127" s="273">
        <v>57800</v>
      </c>
      <c r="V127" s="273">
        <v>759.79</v>
      </c>
      <c r="W127" s="273">
        <v>1057995</v>
      </c>
      <c r="X127" s="273">
        <v>31500</v>
      </c>
      <c r="Y127" s="274">
        <v>1525722</v>
      </c>
      <c r="AB127" s="274">
        <v>610281.18999999994</v>
      </c>
      <c r="AC127" s="274">
        <v>166772.20000000001</v>
      </c>
      <c r="AF127" s="103">
        <f t="shared" si="16"/>
        <v>209257.23</v>
      </c>
      <c r="AG127" s="37">
        <f t="shared" si="17"/>
        <v>172570.84</v>
      </c>
      <c r="AH127" s="26">
        <f t="shared" si="13"/>
        <v>36686.390000000014</v>
      </c>
      <c r="AI127" s="17">
        <f t="shared" si="18"/>
        <v>2323250.5300000003</v>
      </c>
      <c r="AJ127" s="19">
        <f t="shared" si="14"/>
        <v>2302775.39</v>
      </c>
      <c r="AK127" s="32">
        <f t="shared" si="15"/>
        <v>20475.14000000013</v>
      </c>
    </row>
    <row r="128" spans="1:37" x14ac:dyDescent="0.25">
      <c r="A128" s="1" t="s">
        <v>503</v>
      </c>
      <c r="B128" s="1" t="s">
        <v>504</v>
      </c>
      <c r="C128" s="92">
        <v>4502</v>
      </c>
      <c r="D128" s="93" t="s">
        <v>1207</v>
      </c>
      <c r="E128" s="288" t="s">
        <v>2127</v>
      </c>
      <c r="F128" s="272">
        <v>350747.92</v>
      </c>
      <c r="G128" s="272">
        <v>0</v>
      </c>
      <c r="H128" s="272">
        <v>121591.74</v>
      </c>
      <c r="J128" s="288">
        <v>121712.41</v>
      </c>
      <c r="K128" s="288">
        <v>44867.34</v>
      </c>
      <c r="M128" s="276">
        <v>208200</v>
      </c>
      <c r="O128" s="276">
        <v>0</v>
      </c>
      <c r="R128" s="288">
        <v>1520211.94</v>
      </c>
      <c r="T128" s="273">
        <v>1286677.05</v>
      </c>
      <c r="U128" s="273">
        <v>332400</v>
      </c>
      <c r="V128" s="273">
        <v>1664.52</v>
      </c>
      <c r="W128" s="273">
        <v>2486571.4</v>
      </c>
      <c r="X128" s="273">
        <v>63000</v>
      </c>
      <c r="Y128" s="274">
        <v>2979806.4</v>
      </c>
      <c r="AB128" s="274">
        <v>886221.83</v>
      </c>
      <c r="AC128" s="274">
        <v>61972.63</v>
      </c>
      <c r="AF128" s="103">
        <f t="shared" si="16"/>
        <v>472339.66</v>
      </c>
      <c r="AG128" s="37">
        <f t="shared" si="17"/>
        <v>208200</v>
      </c>
      <c r="AH128" s="26">
        <f t="shared" si="13"/>
        <v>264139.65999999997</v>
      </c>
      <c r="AI128" s="17">
        <f t="shared" si="18"/>
        <v>4170312.9699999997</v>
      </c>
      <c r="AJ128" s="19">
        <f t="shared" si="14"/>
        <v>3928000.86</v>
      </c>
      <c r="AK128" s="32">
        <f t="shared" si="15"/>
        <v>242312.10999999987</v>
      </c>
    </row>
    <row r="129" spans="1:37" x14ac:dyDescent="0.25">
      <c r="A129" s="1" t="s">
        <v>503</v>
      </c>
      <c r="B129" s="1" t="s">
        <v>504</v>
      </c>
      <c r="C129" s="92">
        <v>6455</v>
      </c>
      <c r="D129" s="93" t="s">
        <v>1208</v>
      </c>
      <c r="E129" s="288" t="s">
        <v>2128</v>
      </c>
      <c r="F129" s="272">
        <v>731877.86</v>
      </c>
      <c r="G129" s="272">
        <v>0</v>
      </c>
      <c r="H129" s="272">
        <v>57010.17</v>
      </c>
      <c r="J129" s="288">
        <v>169725.71</v>
      </c>
      <c r="K129" s="288">
        <v>123735.44</v>
      </c>
      <c r="M129" s="276">
        <v>47512.5</v>
      </c>
      <c r="O129" s="276">
        <v>794.39</v>
      </c>
      <c r="R129" s="288">
        <v>2436322.09</v>
      </c>
      <c r="T129" s="273">
        <v>2147762.7400000002</v>
      </c>
      <c r="U129" s="273">
        <v>330510</v>
      </c>
      <c r="V129" s="273">
        <v>3436.9</v>
      </c>
      <c r="W129" s="273">
        <v>1629582</v>
      </c>
      <c r="X129" s="273">
        <v>43500</v>
      </c>
      <c r="Y129" s="274">
        <v>2618494</v>
      </c>
      <c r="AB129" s="274">
        <v>1256951.6200000001</v>
      </c>
      <c r="AC129" s="274">
        <v>110568.61</v>
      </c>
      <c r="AF129" s="103">
        <f t="shared" si="16"/>
        <v>788888.03</v>
      </c>
      <c r="AG129" s="37">
        <f t="shared" si="17"/>
        <v>48306.89</v>
      </c>
      <c r="AH129" s="26">
        <f t="shared" si="13"/>
        <v>740581.14</v>
      </c>
      <c r="AI129" s="17">
        <f t="shared" si="18"/>
        <v>4154791.64</v>
      </c>
      <c r="AJ129" s="19">
        <f t="shared" si="14"/>
        <v>3986014.23</v>
      </c>
      <c r="AK129" s="32">
        <f t="shared" si="15"/>
        <v>168777.41000000015</v>
      </c>
    </row>
    <row r="130" spans="1:37" x14ac:dyDescent="0.25">
      <c r="A130" s="1" t="s">
        <v>503</v>
      </c>
      <c r="B130" s="1" t="s">
        <v>504</v>
      </c>
      <c r="C130" s="92">
        <v>1661</v>
      </c>
      <c r="D130" s="93" t="s">
        <v>1209</v>
      </c>
      <c r="E130" s="288" t="s">
        <v>2129</v>
      </c>
      <c r="F130" s="272">
        <v>113381.11</v>
      </c>
      <c r="G130" s="272">
        <v>0</v>
      </c>
      <c r="H130" s="272">
        <v>47352.41</v>
      </c>
      <c r="J130" s="288">
        <v>361566.52</v>
      </c>
      <c r="K130" s="288">
        <v>61059.11</v>
      </c>
      <c r="M130" s="276">
        <v>18000</v>
      </c>
      <c r="O130" s="276">
        <v>522.34</v>
      </c>
      <c r="R130" s="288">
        <v>1752442.7</v>
      </c>
      <c r="T130" s="273">
        <v>1051327.73</v>
      </c>
      <c r="U130" s="273">
        <v>212600</v>
      </c>
      <c r="V130" s="273">
        <v>438.52</v>
      </c>
      <c r="W130" s="273">
        <v>1054522</v>
      </c>
      <c r="X130" s="273">
        <v>62900</v>
      </c>
      <c r="Y130" s="274">
        <v>1496902</v>
      </c>
      <c r="AB130" s="274">
        <v>707296.63</v>
      </c>
      <c r="AC130" s="274">
        <v>158275.43</v>
      </c>
      <c r="AF130" s="103">
        <f t="shared" si="16"/>
        <v>160733.52000000002</v>
      </c>
      <c r="AG130" s="37">
        <f t="shared" si="17"/>
        <v>18522.34</v>
      </c>
      <c r="AH130" s="26">
        <f t="shared" si="13"/>
        <v>142211.18000000002</v>
      </c>
      <c r="AI130" s="17">
        <f t="shared" si="18"/>
        <v>2381788.25</v>
      </c>
      <c r="AJ130" s="19">
        <f t="shared" si="14"/>
        <v>2362474.06</v>
      </c>
      <c r="AK130" s="32">
        <f t="shared" si="15"/>
        <v>19314.189999999944</v>
      </c>
    </row>
    <row r="131" spans="1:37" x14ac:dyDescent="0.25">
      <c r="A131" s="1" t="s">
        <v>503</v>
      </c>
      <c r="B131" s="1" t="s">
        <v>504</v>
      </c>
      <c r="C131" s="92">
        <v>1935</v>
      </c>
      <c r="D131" s="93" t="s">
        <v>1210</v>
      </c>
      <c r="E131" s="288" t="s">
        <v>2130</v>
      </c>
      <c r="F131" s="272">
        <v>202952.79</v>
      </c>
      <c r="G131" s="272">
        <v>0</v>
      </c>
      <c r="H131" s="272">
        <v>35014.01</v>
      </c>
      <c r="J131" s="288">
        <v>383339.26</v>
      </c>
      <c r="K131" s="288">
        <v>53978.21</v>
      </c>
      <c r="O131" s="276">
        <v>415</v>
      </c>
      <c r="R131" s="288">
        <v>2586652.75</v>
      </c>
      <c r="T131" s="273">
        <v>896539.54</v>
      </c>
      <c r="U131" s="273">
        <v>5000</v>
      </c>
      <c r="V131" s="273">
        <v>943.97</v>
      </c>
      <c r="W131" s="273">
        <v>1156418.7</v>
      </c>
      <c r="X131" s="273">
        <v>63900</v>
      </c>
      <c r="Y131" s="274">
        <v>1351838.7</v>
      </c>
      <c r="AB131" s="274">
        <v>577981.73</v>
      </c>
      <c r="AC131" s="274">
        <v>243669.97</v>
      </c>
      <c r="AF131" s="103">
        <f t="shared" si="16"/>
        <v>237966.80000000002</v>
      </c>
      <c r="AG131" s="37">
        <f t="shared" si="17"/>
        <v>415</v>
      </c>
      <c r="AH131" s="26">
        <f t="shared" si="13"/>
        <v>237551.80000000002</v>
      </c>
      <c r="AI131" s="17">
        <f t="shared" si="18"/>
        <v>2122802.21</v>
      </c>
      <c r="AJ131" s="19">
        <f t="shared" si="14"/>
        <v>2173490.4</v>
      </c>
      <c r="AK131" s="32">
        <f t="shared" si="15"/>
        <v>-50688.189999999944</v>
      </c>
    </row>
    <row r="132" spans="1:37" x14ac:dyDescent="0.25">
      <c r="A132" s="1" t="s">
        <v>503</v>
      </c>
      <c r="B132" s="1" t="s">
        <v>504</v>
      </c>
      <c r="C132" s="92">
        <v>4296</v>
      </c>
      <c r="D132" s="93" t="s">
        <v>1211</v>
      </c>
      <c r="E132" s="288" t="s">
        <v>2131</v>
      </c>
      <c r="F132" s="272">
        <v>284985.09999999998</v>
      </c>
      <c r="G132" s="272">
        <v>0</v>
      </c>
      <c r="H132" s="272">
        <v>72711.64</v>
      </c>
      <c r="J132" s="288">
        <v>60401.15</v>
      </c>
      <c r="K132" s="288">
        <v>47377.89</v>
      </c>
      <c r="M132" s="276">
        <v>189963</v>
      </c>
      <c r="R132" s="288">
        <v>1898238.82</v>
      </c>
      <c r="T132" s="273">
        <v>1491309.15</v>
      </c>
      <c r="U132" s="273">
        <v>140600</v>
      </c>
      <c r="V132" s="273">
        <v>1466.66</v>
      </c>
      <c r="W132" s="273">
        <v>1665977.56</v>
      </c>
      <c r="X132" s="273">
        <v>39900</v>
      </c>
      <c r="Y132" s="274">
        <v>2341917.56</v>
      </c>
      <c r="AB132" s="274">
        <v>906102.82</v>
      </c>
      <c r="AC132" s="274">
        <v>93649.58</v>
      </c>
      <c r="AE132" s="274">
        <v>1687.08</v>
      </c>
      <c r="AF132" s="103">
        <f t="shared" ref="AF132:AF163" si="19">SUM(F132:I132)</f>
        <v>357696.74</v>
      </c>
      <c r="AG132" s="37">
        <f t="shared" ref="AG132:AG163" si="20">SUM(L132:O132)</f>
        <v>189963</v>
      </c>
      <c r="AH132" s="26">
        <f t="shared" si="13"/>
        <v>167733.74</v>
      </c>
      <c r="AI132" s="17">
        <f t="shared" ref="AI132:AI163" si="21">SUM(S132:X132)</f>
        <v>3339253.37</v>
      </c>
      <c r="AJ132" s="19">
        <f t="shared" si="14"/>
        <v>3343357.04</v>
      </c>
      <c r="AK132" s="32">
        <f t="shared" si="15"/>
        <v>-4103.6699999999255</v>
      </c>
    </row>
    <row r="133" spans="1:37" x14ac:dyDescent="0.25">
      <c r="A133" s="1" t="s">
        <v>503</v>
      </c>
      <c r="B133" s="1" t="s">
        <v>504</v>
      </c>
      <c r="C133" s="92">
        <v>4985</v>
      </c>
      <c r="D133" s="93" t="s">
        <v>1212</v>
      </c>
      <c r="E133" s="288" t="s">
        <v>2132</v>
      </c>
      <c r="F133" s="272">
        <v>630480.48</v>
      </c>
      <c r="G133" s="272">
        <v>0</v>
      </c>
      <c r="H133" s="272">
        <v>133868.85999999999</v>
      </c>
      <c r="J133" s="288">
        <v>411481.47</v>
      </c>
      <c r="K133" s="288">
        <v>33098.01</v>
      </c>
      <c r="M133" s="276">
        <v>76962.5</v>
      </c>
      <c r="R133" s="288">
        <v>2434424.27</v>
      </c>
      <c r="T133" s="273">
        <v>1155442.06</v>
      </c>
      <c r="U133" s="273">
        <v>203400</v>
      </c>
      <c r="V133" s="273">
        <v>3770.67</v>
      </c>
      <c r="W133" s="273">
        <v>1904055</v>
      </c>
      <c r="X133" s="273">
        <v>40400</v>
      </c>
      <c r="Y133" s="274">
        <v>2287418</v>
      </c>
      <c r="AB133" s="274">
        <v>749978.56</v>
      </c>
      <c r="AC133" s="274">
        <v>239436.65</v>
      </c>
      <c r="AF133" s="103">
        <f t="shared" si="19"/>
        <v>764349.34</v>
      </c>
      <c r="AG133" s="37">
        <f t="shared" si="20"/>
        <v>76962.5</v>
      </c>
      <c r="AH133" s="26">
        <f t="shared" ref="AH133:AH192" si="22">AF133-AG133</f>
        <v>687386.84</v>
      </c>
      <c r="AI133" s="17">
        <f t="shared" si="21"/>
        <v>3307067.73</v>
      </c>
      <c r="AJ133" s="19">
        <f t="shared" ref="AJ133:AJ192" si="23">SUM(Y133:AE133)</f>
        <v>3276833.21</v>
      </c>
      <c r="AK133" s="32">
        <f t="shared" ref="AK133:AK192" si="24">AI133-AJ133</f>
        <v>30234.520000000019</v>
      </c>
    </row>
    <row r="134" spans="1:37" x14ac:dyDescent="0.25">
      <c r="A134" s="1" t="s">
        <v>503</v>
      </c>
      <c r="B134" s="1" t="s">
        <v>504</v>
      </c>
      <c r="C134" s="92">
        <v>6488</v>
      </c>
      <c r="D134" s="93" t="s">
        <v>1213</v>
      </c>
      <c r="E134" s="288" t="s">
        <v>2133</v>
      </c>
      <c r="F134" s="272">
        <v>138966.34</v>
      </c>
      <c r="G134" s="272">
        <v>0</v>
      </c>
      <c r="H134" s="272">
        <v>110419.31</v>
      </c>
      <c r="J134" s="288">
        <v>463801.49</v>
      </c>
      <c r="K134" s="288">
        <v>84487.39</v>
      </c>
      <c r="M134" s="276">
        <v>222525</v>
      </c>
      <c r="R134" s="288">
        <v>2150215.54</v>
      </c>
      <c r="T134" s="273">
        <v>2073845.56</v>
      </c>
      <c r="U134" s="273">
        <v>162035</v>
      </c>
      <c r="V134" s="273">
        <v>2816.99</v>
      </c>
      <c r="W134" s="273">
        <v>1016978.02</v>
      </c>
      <c r="X134" s="273">
        <v>49800</v>
      </c>
      <c r="Y134" s="274">
        <v>2114028.02</v>
      </c>
      <c r="AB134" s="274">
        <v>1290508.1599999999</v>
      </c>
      <c r="AC134" s="274">
        <v>233514.29</v>
      </c>
      <c r="AF134" s="103">
        <f t="shared" si="19"/>
        <v>249385.65</v>
      </c>
      <c r="AG134" s="37">
        <f t="shared" si="20"/>
        <v>222525</v>
      </c>
      <c r="AH134" s="26">
        <f t="shared" si="22"/>
        <v>26860.649999999994</v>
      </c>
      <c r="AI134" s="17">
        <f t="shared" si="21"/>
        <v>3305475.5700000003</v>
      </c>
      <c r="AJ134" s="19">
        <f t="shared" si="23"/>
        <v>3638050.4699999997</v>
      </c>
      <c r="AK134" s="32">
        <f t="shared" si="24"/>
        <v>-332574.89999999944</v>
      </c>
    </row>
    <row r="135" spans="1:37" x14ac:dyDescent="0.25">
      <c r="A135" s="1" t="s">
        <v>503</v>
      </c>
      <c r="B135" s="1" t="s">
        <v>504</v>
      </c>
      <c r="C135" s="92">
        <v>789</v>
      </c>
      <c r="D135" s="93" t="s">
        <v>1214</v>
      </c>
      <c r="E135" s="288" t="s">
        <v>2196</v>
      </c>
      <c r="F135" s="272">
        <v>103646.48</v>
      </c>
      <c r="G135" s="272">
        <v>0</v>
      </c>
      <c r="H135" s="272">
        <v>27597.9</v>
      </c>
      <c r="J135" s="288">
        <v>314975.84000000003</v>
      </c>
      <c r="K135" s="288">
        <v>108224.99</v>
      </c>
      <c r="M135" s="276">
        <v>122355.43</v>
      </c>
      <c r="O135" s="276">
        <v>0</v>
      </c>
      <c r="R135" s="288">
        <v>1699412.19</v>
      </c>
      <c r="T135" s="273">
        <v>798992.9</v>
      </c>
      <c r="V135" s="273">
        <v>299.62</v>
      </c>
      <c r="W135" s="273">
        <v>1310476.5</v>
      </c>
      <c r="X135" s="273">
        <v>66900</v>
      </c>
      <c r="Y135" s="274">
        <v>1537156.5</v>
      </c>
      <c r="AB135" s="274">
        <v>438970.35</v>
      </c>
      <c r="AC135" s="274">
        <v>160488.19</v>
      </c>
      <c r="AF135" s="103">
        <f t="shared" si="19"/>
        <v>131244.38</v>
      </c>
      <c r="AG135" s="37">
        <f t="shared" si="20"/>
        <v>122355.43</v>
      </c>
      <c r="AH135" s="26">
        <f t="shared" si="22"/>
        <v>8888.9500000000116</v>
      </c>
      <c r="AI135" s="17">
        <f t="shared" si="21"/>
        <v>2176669.02</v>
      </c>
      <c r="AJ135" s="19">
        <f t="shared" si="23"/>
        <v>2136615.04</v>
      </c>
      <c r="AK135" s="32">
        <f t="shared" si="24"/>
        <v>40053.979999999981</v>
      </c>
    </row>
    <row r="136" spans="1:37" x14ac:dyDescent="0.25">
      <c r="A136" s="1" t="s">
        <v>507</v>
      </c>
      <c r="B136" s="1" t="s">
        <v>508</v>
      </c>
      <c r="C136" s="92">
        <v>8307</v>
      </c>
      <c r="D136" s="93" t="s">
        <v>1215</v>
      </c>
      <c r="E136" s="288" t="s">
        <v>2134</v>
      </c>
      <c r="F136" s="272">
        <v>455656.79</v>
      </c>
      <c r="G136" s="272">
        <v>108075</v>
      </c>
      <c r="H136" s="272">
        <v>96590.48</v>
      </c>
      <c r="J136" s="288">
        <v>743729.04</v>
      </c>
      <c r="K136" s="288">
        <v>39523.699999999997</v>
      </c>
      <c r="M136" s="276">
        <v>135575</v>
      </c>
      <c r="O136" s="276">
        <v>182</v>
      </c>
      <c r="Q136" s="288">
        <v>5015.3</v>
      </c>
      <c r="R136" s="288">
        <v>3628521.74</v>
      </c>
      <c r="T136" s="273">
        <v>3934380.13</v>
      </c>
      <c r="U136" s="273">
        <v>115900</v>
      </c>
      <c r="V136" s="273">
        <v>2993.31</v>
      </c>
      <c r="W136" s="273">
        <v>2301245.5</v>
      </c>
      <c r="X136" s="273">
        <v>56500</v>
      </c>
      <c r="Y136" s="274">
        <v>3775261.5</v>
      </c>
      <c r="AB136" s="274">
        <v>2023138.95</v>
      </c>
      <c r="AC136" s="274">
        <v>263467.96999999997</v>
      </c>
      <c r="AF136" s="103">
        <f t="shared" si="19"/>
        <v>660322.27</v>
      </c>
      <c r="AG136" s="37">
        <f t="shared" si="20"/>
        <v>135757</v>
      </c>
      <c r="AH136" s="26">
        <f t="shared" si="22"/>
        <v>524565.27</v>
      </c>
      <c r="AI136" s="17">
        <f t="shared" si="21"/>
        <v>6411018.9399999995</v>
      </c>
      <c r="AJ136" s="19">
        <f t="shared" si="23"/>
        <v>6061868.4199999999</v>
      </c>
      <c r="AK136" s="32">
        <f t="shared" si="24"/>
        <v>349150.51999999955</v>
      </c>
    </row>
    <row r="137" spans="1:37" x14ac:dyDescent="0.25">
      <c r="A137" s="1" t="s">
        <v>507</v>
      </c>
      <c r="B137" s="1" t="s">
        <v>508</v>
      </c>
      <c r="C137" s="92">
        <v>4857</v>
      </c>
      <c r="D137" s="93" t="s">
        <v>1216</v>
      </c>
      <c r="E137" s="288" t="s">
        <v>2135</v>
      </c>
      <c r="F137" s="272">
        <v>318583.99</v>
      </c>
      <c r="G137" s="272">
        <v>46900</v>
      </c>
      <c r="H137" s="272">
        <v>224732.96</v>
      </c>
      <c r="J137" s="288">
        <v>1082342.06</v>
      </c>
      <c r="K137" s="288">
        <v>34670.519999999997</v>
      </c>
      <c r="M137" s="276">
        <v>66500</v>
      </c>
      <c r="O137" s="276">
        <v>0</v>
      </c>
      <c r="Q137" s="288">
        <v>232.46</v>
      </c>
      <c r="R137" s="288">
        <v>365872.84</v>
      </c>
      <c r="T137" s="273">
        <v>2161581.5299999998</v>
      </c>
      <c r="U137" s="273">
        <v>180725</v>
      </c>
      <c r="V137" s="273">
        <v>1298.49</v>
      </c>
      <c r="W137" s="273">
        <v>2305574.5</v>
      </c>
      <c r="X137" s="273">
        <v>36000</v>
      </c>
      <c r="Y137" s="274">
        <v>2922722.5</v>
      </c>
      <c r="AB137" s="274">
        <v>1271460.6599999999</v>
      </c>
      <c r="AC137" s="274">
        <v>112828.56</v>
      </c>
      <c r="AF137" s="103">
        <f t="shared" si="19"/>
        <v>590216.94999999995</v>
      </c>
      <c r="AG137" s="37">
        <f t="shared" si="20"/>
        <v>66500</v>
      </c>
      <c r="AH137" s="26">
        <f t="shared" si="22"/>
        <v>523716.94999999995</v>
      </c>
      <c r="AI137" s="17">
        <f t="shared" si="21"/>
        <v>4685179.5199999996</v>
      </c>
      <c r="AJ137" s="19">
        <f t="shared" si="23"/>
        <v>4307011.72</v>
      </c>
      <c r="AK137" s="32">
        <f t="shared" si="24"/>
        <v>378167.79999999981</v>
      </c>
    </row>
    <row r="138" spans="1:37" x14ac:dyDescent="0.25">
      <c r="A138" s="1" t="s">
        <v>507</v>
      </c>
      <c r="B138" s="1" t="s">
        <v>508</v>
      </c>
      <c r="C138" s="92">
        <v>4343</v>
      </c>
      <c r="D138" s="93" t="s">
        <v>1217</v>
      </c>
      <c r="E138" s="288" t="s">
        <v>2136</v>
      </c>
      <c r="F138" s="272">
        <v>461396.54</v>
      </c>
      <c r="G138" s="272">
        <v>49040</v>
      </c>
      <c r="H138" s="272">
        <v>188644.15</v>
      </c>
      <c r="J138" s="288">
        <v>99956.14</v>
      </c>
      <c r="K138" s="288">
        <v>62724.44</v>
      </c>
      <c r="M138" s="276">
        <v>69940</v>
      </c>
      <c r="O138" s="276">
        <v>301404</v>
      </c>
      <c r="R138" s="288">
        <v>2122751.4700000002</v>
      </c>
      <c r="T138" s="273">
        <v>1786603.64</v>
      </c>
      <c r="V138" s="273">
        <v>1536.38</v>
      </c>
      <c r="W138" s="273">
        <v>1951666.5</v>
      </c>
      <c r="X138" s="273">
        <v>18000</v>
      </c>
      <c r="Y138" s="274">
        <v>2638726.5</v>
      </c>
      <c r="AB138" s="274">
        <v>1074581.3799999999</v>
      </c>
      <c r="AC138" s="274">
        <v>107314.29</v>
      </c>
      <c r="AF138" s="103">
        <f t="shared" si="19"/>
        <v>699080.69</v>
      </c>
      <c r="AG138" s="37">
        <f t="shared" si="20"/>
        <v>371344</v>
      </c>
      <c r="AH138" s="26">
        <f t="shared" si="22"/>
        <v>327736.68999999994</v>
      </c>
      <c r="AI138" s="17">
        <f t="shared" si="21"/>
        <v>3757806.5199999996</v>
      </c>
      <c r="AJ138" s="19">
        <f t="shared" si="23"/>
        <v>3820622.17</v>
      </c>
      <c r="AK138" s="32">
        <f t="shared" si="24"/>
        <v>-62815.650000000373</v>
      </c>
    </row>
    <row r="139" spans="1:37" x14ac:dyDescent="0.25">
      <c r="A139" s="1" t="s">
        <v>507</v>
      </c>
      <c r="B139" s="1" t="s">
        <v>508</v>
      </c>
      <c r="C139" s="92">
        <v>4628</v>
      </c>
      <c r="D139" s="93" t="s">
        <v>1218</v>
      </c>
      <c r="E139" s="288" t="s">
        <v>2137</v>
      </c>
      <c r="F139" s="272">
        <v>490523.8</v>
      </c>
      <c r="G139" s="272">
        <v>69420</v>
      </c>
      <c r="H139" s="272">
        <v>110674.63</v>
      </c>
      <c r="J139" s="288">
        <v>1459754.37</v>
      </c>
      <c r="K139" s="288">
        <v>108436.61</v>
      </c>
      <c r="M139" s="276">
        <v>89420</v>
      </c>
      <c r="O139" s="276">
        <v>65925</v>
      </c>
      <c r="R139" s="288">
        <v>765116.2</v>
      </c>
      <c r="T139" s="273">
        <v>2233305.7400000002</v>
      </c>
      <c r="V139" s="273">
        <v>1782.07</v>
      </c>
      <c r="W139" s="273">
        <v>500004.5</v>
      </c>
      <c r="X139" s="273">
        <v>3000</v>
      </c>
      <c r="Y139" s="274">
        <v>1407025.5</v>
      </c>
      <c r="AB139" s="274">
        <v>911334.11</v>
      </c>
      <c r="AC139" s="274">
        <v>177995.33</v>
      </c>
      <c r="AF139" s="103">
        <f t="shared" si="19"/>
        <v>670618.43000000005</v>
      </c>
      <c r="AG139" s="37">
        <f t="shared" si="20"/>
        <v>155345</v>
      </c>
      <c r="AH139" s="26">
        <f t="shared" si="22"/>
        <v>515273.43000000005</v>
      </c>
      <c r="AI139" s="17">
        <f t="shared" si="21"/>
        <v>2738092.31</v>
      </c>
      <c r="AJ139" s="19">
        <f t="shared" si="23"/>
        <v>2496354.94</v>
      </c>
      <c r="AK139" s="32">
        <f t="shared" si="24"/>
        <v>241737.37000000011</v>
      </c>
    </row>
    <row r="140" spans="1:37" x14ac:dyDescent="0.25">
      <c r="A140" s="1" t="s">
        <v>507</v>
      </c>
      <c r="B140" s="1" t="s">
        <v>508</v>
      </c>
      <c r="C140" s="92">
        <v>5183</v>
      </c>
      <c r="D140" s="93" t="s">
        <v>1219</v>
      </c>
      <c r="E140" s="288" t="s">
        <v>2138</v>
      </c>
      <c r="F140" s="272">
        <v>116240.84</v>
      </c>
      <c r="G140" s="272">
        <v>60010</v>
      </c>
      <c r="H140" s="272">
        <v>150889.10999999999</v>
      </c>
      <c r="J140" s="288">
        <v>334436.81</v>
      </c>
      <c r="K140" s="288">
        <v>38499.78</v>
      </c>
      <c r="M140" s="276">
        <v>80010</v>
      </c>
      <c r="O140" s="276">
        <v>160</v>
      </c>
      <c r="R140" s="288">
        <v>3234091.19</v>
      </c>
      <c r="T140" s="273">
        <v>2461392.41</v>
      </c>
      <c r="U140" s="273">
        <v>259520</v>
      </c>
      <c r="V140" s="273">
        <v>1381.23</v>
      </c>
      <c r="W140" s="273">
        <v>1347293</v>
      </c>
      <c r="X140" s="273">
        <v>36000</v>
      </c>
      <c r="Y140" s="274">
        <v>2104657</v>
      </c>
      <c r="AB140" s="274">
        <v>1853548.13</v>
      </c>
      <c r="AC140" s="274">
        <v>155716.49</v>
      </c>
      <c r="AF140" s="103">
        <f t="shared" si="19"/>
        <v>327139.94999999995</v>
      </c>
      <c r="AG140" s="37">
        <f t="shared" si="20"/>
        <v>80170</v>
      </c>
      <c r="AH140" s="26">
        <f t="shared" si="22"/>
        <v>246969.94999999995</v>
      </c>
      <c r="AI140" s="17">
        <f t="shared" si="21"/>
        <v>4105586.64</v>
      </c>
      <c r="AJ140" s="19">
        <f t="shared" si="23"/>
        <v>4113921.62</v>
      </c>
      <c r="AK140" s="32">
        <f t="shared" si="24"/>
        <v>-8334.9799999999814</v>
      </c>
    </row>
    <row r="141" spans="1:37" x14ac:dyDescent="0.25">
      <c r="A141" s="1" t="s">
        <v>507</v>
      </c>
      <c r="B141" s="1" t="s">
        <v>508</v>
      </c>
      <c r="C141" s="92">
        <v>3400</v>
      </c>
      <c r="D141" s="93" t="s">
        <v>1220</v>
      </c>
      <c r="E141" s="288" t="s">
        <v>2139</v>
      </c>
      <c r="F141" s="272">
        <v>99015.48</v>
      </c>
      <c r="G141" s="272">
        <v>59610</v>
      </c>
      <c r="H141" s="272">
        <v>82330.05</v>
      </c>
      <c r="J141" s="288">
        <v>575799.29</v>
      </c>
      <c r="K141" s="288">
        <v>128566.43</v>
      </c>
      <c r="M141" s="276">
        <v>74510</v>
      </c>
      <c r="O141" s="276">
        <v>4579.3</v>
      </c>
      <c r="R141" s="288">
        <v>1809525.85</v>
      </c>
      <c r="T141" s="273">
        <v>2430558.35</v>
      </c>
      <c r="U141" s="273">
        <v>152380</v>
      </c>
      <c r="V141" s="273">
        <v>1874.02</v>
      </c>
      <c r="W141" s="273">
        <v>1302836</v>
      </c>
      <c r="X141" s="273">
        <v>19500</v>
      </c>
      <c r="Y141" s="274">
        <v>2055083</v>
      </c>
      <c r="AB141" s="274">
        <v>1238790.3</v>
      </c>
      <c r="AC141" s="274">
        <v>95760.639999999999</v>
      </c>
      <c r="AF141" s="103">
        <f t="shared" si="19"/>
        <v>240955.52999999997</v>
      </c>
      <c r="AG141" s="37">
        <f t="shared" si="20"/>
        <v>79089.3</v>
      </c>
      <c r="AH141" s="26">
        <f t="shared" si="22"/>
        <v>161866.22999999998</v>
      </c>
      <c r="AI141" s="17">
        <f t="shared" si="21"/>
        <v>3907148.37</v>
      </c>
      <c r="AJ141" s="19">
        <f t="shared" si="23"/>
        <v>3389633.94</v>
      </c>
      <c r="AK141" s="32">
        <f t="shared" si="24"/>
        <v>517514.43000000017</v>
      </c>
    </row>
    <row r="142" spans="1:37" x14ac:dyDescent="0.25">
      <c r="A142" s="1" t="s">
        <v>507</v>
      </c>
      <c r="B142" s="1" t="s">
        <v>508</v>
      </c>
      <c r="C142" s="92">
        <v>7272</v>
      </c>
      <c r="D142" s="93" t="s">
        <v>1221</v>
      </c>
      <c r="E142" s="288" t="s">
        <v>2140</v>
      </c>
      <c r="F142" s="272">
        <v>400118.98</v>
      </c>
      <c r="G142" s="272">
        <v>55970</v>
      </c>
      <c r="H142" s="272">
        <v>94244.99</v>
      </c>
      <c r="J142" s="288">
        <v>1138463.3500000001</v>
      </c>
      <c r="K142" s="288">
        <v>239835.07</v>
      </c>
      <c r="M142" s="276">
        <v>82970</v>
      </c>
      <c r="O142" s="276">
        <v>1063.1300000000001</v>
      </c>
      <c r="R142" s="288">
        <v>1034850.95</v>
      </c>
      <c r="T142" s="273">
        <v>2552570.61</v>
      </c>
      <c r="U142" s="273">
        <v>399400</v>
      </c>
      <c r="V142" s="273">
        <v>2331.98</v>
      </c>
      <c r="W142" s="273">
        <v>1043808.5</v>
      </c>
      <c r="X142" s="273">
        <v>19500</v>
      </c>
      <c r="Y142" s="274">
        <v>1814652.5</v>
      </c>
      <c r="AB142" s="274">
        <v>1587810.24</v>
      </c>
      <c r="AC142" s="274">
        <v>243482.46</v>
      </c>
      <c r="AF142" s="103">
        <f t="shared" si="19"/>
        <v>550333.97</v>
      </c>
      <c r="AG142" s="37">
        <f t="shared" si="20"/>
        <v>84033.13</v>
      </c>
      <c r="AH142" s="26">
        <f t="shared" si="22"/>
        <v>466300.83999999997</v>
      </c>
      <c r="AI142" s="17">
        <f t="shared" si="21"/>
        <v>4017611.09</v>
      </c>
      <c r="AJ142" s="19">
        <f t="shared" si="23"/>
        <v>3645945.2</v>
      </c>
      <c r="AK142" s="32">
        <f t="shared" si="24"/>
        <v>371665.88999999966</v>
      </c>
    </row>
    <row r="143" spans="1:37" x14ac:dyDescent="0.25">
      <c r="A143" s="1" t="s">
        <v>507</v>
      </c>
      <c r="B143" s="1" t="s">
        <v>508</v>
      </c>
      <c r="C143" s="92">
        <v>4130</v>
      </c>
      <c r="D143" s="93" t="s">
        <v>1222</v>
      </c>
      <c r="E143" s="288" t="s">
        <v>2141</v>
      </c>
      <c r="F143" s="272">
        <v>308277.3</v>
      </c>
      <c r="G143" s="272">
        <v>66990</v>
      </c>
      <c r="H143" s="272">
        <v>29529.64</v>
      </c>
      <c r="J143" s="288">
        <v>175943.79</v>
      </c>
      <c r="K143" s="288">
        <v>142396.46</v>
      </c>
      <c r="M143" s="276">
        <v>85490</v>
      </c>
      <c r="O143" s="276">
        <v>100</v>
      </c>
      <c r="R143" s="288">
        <v>1778360.15</v>
      </c>
      <c r="T143" s="273">
        <v>2818702.82</v>
      </c>
      <c r="U143" s="273">
        <v>168822</v>
      </c>
      <c r="V143" s="273">
        <v>1724.57</v>
      </c>
      <c r="W143" s="273">
        <v>1019011</v>
      </c>
      <c r="X143" s="273">
        <v>18000</v>
      </c>
      <c r="Y143" s="274">
        <v>1931487</v>
      </c>
      <c r="AB143" s="274">
        <v>1684864.93</v>
      </c>
      <c r="AC143" s="274">
        <v>185898.53</v>
      </c>
      <c r="AF143" s="103">
        <f t="shared" si="19"/>
        <v>404796.94</v>
      </c>
      <c r="AG143" s="37">
        <f t="shared" si="20"/>
        <v>85590</v>
      </c>
      <c r="AH143" s="26">
        <f t="shared" si="22"/>
        <v>319206.94</v>
      </c>
      <c r="AI143" s="17">
        <f t="shared" si="21"/>
        <v>4026260.3899999997</v>
      </c>
      <c r="AJ143" s="19">
        <f t="shared" si="23"/>
        <v>3802250.4599999995</v>
      </c>
      <c r="AK143" s="32">
        <f t="shared" si="24"/>
        <v>224009.93000000017</v>
      </c>
    </row>
    <row r="144" spans="1:37" x14ac:dyDescent="0.25">
      <c r="A144" s="1" t="s">
        <v>507</v>
      </c>
      <c r="B144" s="1" t="s">
        <v>508</v>
      </c>
      <c r="C144" s="92">
        <v>3177</v>
      </c>
      <c r="D144" s="93" t="s">
        <v>1223</v>
      </c>
      <c r="E144" s="288" t="s">
        <v>2142</v>
      </c>
      <c r="F144" s="272">
        <v>711054.77</v>
      </c>
      <c r="G144" s="272">
        <v>58800</v>
      </c>
      <c r="H144" s="272">
        <v>39668.1</v>
      </c>
      <c r="J144" s="288">
        <v>393975.73</v>
      </c>
      <c r="K144" s="288">
        <v>40055.360000000001</v>
      </c>
      <c r="M144" s="276">
        <v>103500</v>
      </c>
      <c r="O144" s="276">
        <v>824.25</v>
      </c>
      <c r="R144" s="288">
        <v>2463401.71</v>
      </c>
      <c r="T144" s="273">
        <v>2249613.0099999998</v>
      </c>
      <c r="U144" s="273">
        <v>132890</v>
      </c>
      <c r="V144" s="273">
        <v>1690.43</v>
      </c>
      <c r="W144" s="273">
        <v>1536087</v>
      </c>
      <c r="X144" s="273">
        <v>18000</v>
      </c>
      <c r="Y144" s="274">
        <v>2251585</v>
      </c>
      <c r="AB144" s="274">
        <v>970388.84</v>
      </c>
      <c r="AC144" s="274">
        <v>153736.93</v>
      </c>
      <c r="AF144" s="103">
        <f t="shared" si="19"/>
        <v>809522.87</v>
      </c>
      <c r="AG144" s="37">
        <f t="shared" si="20"/>
        <v>104324.25</v>
      </c>
      <c r="AH144" s="26">
        <f t="shared" si="22"/>
        <v>705198.62</v>
      </c>
      <c r="AI144" s="17">
        <f t="shared" si="21"/>
        <v>3938280.44</v>
      </c>
      <c r="AJ144" s="19">
        <f t="shared" si="23"/>
        <v>3375710.77</v>
      </c>
      <c r="AK144" s="32">
        <f t="shared" si="24"/>
        <v>562569.66999999993</v>
      </c>
    </row>
    <row r="145" spans="1:37" x14ac:dyDescent="0.25">
      <c r="A145" s="1" t="s">
        <v>507</v>
      </c>
      <c r="B145" s="1" t="s">
        <v>508</v>
      </c>
      <c r="C145" s="92">
        <v>5043</v>
      </c>
      <c r="D145" s="93" t="s">
        <v>1224</v>
      </c>
      <c r="E145" s="288" t="s">
        <v>2143</v>
      </c>
      <c r="F145" s="272">
        <v>133914.91</v>
      </c>
      <c r="G145" s="272">
        <v>68240</v>
      </c>
      <c r="H145" s="272">
        <v>72536.55</v>
      </c>
      <c r="J145" s="288">
        <v>57727.16</v>
      </c>
      <c r="K145" s="288">
        <v>98952.54</v>
      </c>
      <c r="M145" s="276">
        <v>95315.5</v>
      </c>
      <c r="O145" s="276">
        <v>551.75</v>
      </c>
      <c r="R145" s="288">
        <v>1748544.54</v>
      </c>
      <c r="T145" s="273">
        <v>3056877.96</v>
      </c>
      <c r="U145" s="273">
        <v>95795</v>
      </c>
      <c r="V145" s="273">
        <v>1258.44</v>
      </c>
      <c r="W145" s="273">
        <v>1751277</v>
      </c>
      <c r="Y145" s="274">
        <v>2875967</v>
      </c>
      <c r="AB145" s="274">
        <v>1466100.76</v>
      </c>
      <c r="AC145" s="274">
        <v>105481.74</v>
      </c>
      <c r="AF145" s="103">
        <f t="shared" si="19"/>
        <v>274691.46000000002</v>
      </c>
      <c r="AG145" s="37">
        <f t="shared" si="20"/>
        <v>95867.25</v>
      </c>
      <c r="AH145" s="26">
        <f t="shared" si="22"/>
        <v>178824.21000000002</v>
      </c>
      <c r="AI145" s="17">
        <f t="shared" si="21"/>
        <v>4905208.4000000004</v>
      </c>
      <c r="AJ145" s="19">
        <f t="shared" si="23"/>
        <v>4447549.5</v>
      </c>
      <c r="AK145" s="32">
        <f t="shared" si="24"/>
        <v>457658.90000000037</v>
      </c>
    </row>
    <row r="146" spans="1:37" x14ac:dyDescent="0.25">
      <c r="A146" s="1" t="s">
        <v>507</v>
      </c>
      <c r="B146" s="1" t="s">
        <v>508</v>
      </c>
      <c r="C146" s="92">
        <v>4781</v>
      </c>
      <c r="D146" s="93" t="s">
        <v>1225</v>
      </c>
      <c r="E146" s="288" t="s">
        <v>2144</v>
      </c>
      <c r="F146" s="272">
        <v>203523.17</v>
      </c>
      <c r="G146" s="272">
        <v>80340</v>
      </c>
      <c r="H146" s="272">
        <v>105936.47</v>
      </c>
      <c r="J146" s="288">
        <v>1315823.21</v>
      </c>
      <c r="K146" s="288">
        <v>131673.9</v>
      </c>
      <c r="M146" s="276">
        <v>104840</v>
      </c>
      <c r="O146" s="276">
        <v>0</v>
      </c>
      <c r="Q146" s="288">
        <v>4381.12</v>
      </c>
      <c r="R146" s="288">
        <v>577706.88</v>
      </c>
      <c r="T146" s="273">
        <v>2675592.19</v>
      </c>
      <c r="V146" s="273">
        <v>1577.35</v>
      </c>
      <c r="W146" s="273">
        <v>2035603.5</v>
      </c>
      <c r="X146" s="273">
        <v>30500</v>
      </c>
      <c r="Y146" s="274">
        <v>2952862.5</v>
      </c>
      <c r="AB146" s="274">
        <v>1428211.79</v>
      </c>
      <c r="AC146" s="274">
        <v>169233.79</v>
      </c>
      <c r="AF146" s="103">
        <f t="shared" si="19"/>
        <v>389799.64</v>
      </c>
      <c r="AG146" s="37">
        <f t="shared" si="20"/>
        <v>104840</v>
      </c>
      <c r="AH146" s="26">
        <f t="shared" si="22"/>
        <v>284959.64</v>
      </c>
      <c r="AI146" s="17">
        <f t="shared" si="21"/>
        <v>4743273.04</v>
      </c>
      <c r="AJ146" s="19">
        <f t="shared" si="23"/>
        <v>4550308.08</v>
      </c>
      <c r="AK146" s="32">
        <f t="shared" si="24"/>
        <v>192964.95999999996</v>
      </c>
    </row>
    <row r="147" spans="1:37" x14ac:dyDescent="0.25">
      <c r="A147" s="1" t="s">
        <v>507</v>
      </c>
      <c r="B147" s="1" t="s">
        <v>508</v>
      </c>
      <c r="C147" s="92">
        <v>7022</v>
      </c>
      <c r="D147" s="93" t="s">
        <v>1226</v>
      </c>
      <c r="E147" s="288" t="s">
        <v>2145</v>
      </c>
      <c r="F147" s="272">
        <v>355068.47</v>
      </c>
      <c r="G147" s="272">
        <v>65490</v>
      </c>
      <c r="H147" s="272">
        <v>57695.55</v>
      </c>
      <c r="J147" s="288">
        <v>84177.83</v>
      </c>
      <c r="K147" s="288">
        <v>177757.02</v>
      </c>
      <c r="M147" s="276">
        <v>98290</v>
      </c>
      <c r="O147" s="276">
        <v>993.93</v>
      </c>
      <c r="R147" s="288">
        <v>3628551.99</v>
      </c>
      <c r="T147" s="273">
        <v>3267926.33</v>
      </c>
      <c r="U147" s="273">
        <v>439430</v>
      </c>
      <c r="V147" s="273">
        <v>2368.2800000000002</v>
      </c>
      <c r="W147" s="273">
        <v>1098111</v>
      </c>
      <c r="X147" s="273">
        <v>19523.75</v>
      </c>
      <c r="Y147" s="274">
        <v>1876662</v>
      </c>
      <c r="AB147" s="274">
        <v>2476349.79</v>
      </c>
      <c r="AC147" s="274">
        <v>93344.5</v>
      </c>
      <c r="AF147" s="103">
        <f t="shared" si="19"/>
        <v>478254.01999999996</v>
      </c>
      <c r="AG147" s="37">
        <f t="shared" si="20"/>
        <v>99283.93</v>
      </c>
      <c r="AH147" s="26">
        <f t="shared" si="22"/>
        <v>378970.08999999997</v>
      </c>
      <c r="AI147" s="17">
        <f t="shared" si="21"/>
        <v>4827359.3599999994</v>
      </c>
      <c r="AJ147" s="19">
        <f t="shared" si="23"/>
        <v>4446356.29</v>
      </c>
      <c r="AK147" s="32">
        <f t="shared" si="24"/>
        <v>381003.06999999937</v>
      </c>
    </row>
    <row r="148" spans="1:37" x14ac:dyDescent="0.25">
      <c r="A148" s="1" t="s">
        <v>507</v>
      </c>
      <c r="B148" s="1" t="s">
        <v>508</v>
      </c>
      <c r="C148" s="92">
        <v>5099</v>
      </c>
      <c r="D148" s="93" t="s">
        <v>1227</v>
      </c>
      <c r="E148" s="288" t="s">
        <v>2146</v>
      </c>
      <c r="F148" s="272">
        <v>360379.19</v>
      </c>
      <c r="G148" s="272">
        <v>54930</v>
      </c>
      <c r="H148" s="272">
        <v>70741.320000000007</v>
      </c>
      <c r="J148" s="288">
        <v>332265.78000000003</v>
      </c>
      <c r="K148" s="288">
        <v>76359.539999999994</v>
      </c>
      <c r="M148" s="276">
        <v>77330</v>
      </c>
      <c r="O148" s="276">
        <v>0</v>
      </c>
      <c r="R148" s="288">
        <v>2252597.11</v>
      </c>
      <c r="T148" s="273">
        <v>2155445.7000000002</v>
      </c>
      <c r="U148" s="273">
        <v>63400</v>
      </c>
      <c r="V148" s="273">
        <v>1989.61</v>
      </c>
      <c r="W148" s="273">
        <v>1662727.5</v>
      </c>
      <c r="X148" s="273">
        <v>36000</v>
      </c>
      <c r="Y148" s="274">
        <v>2365303.5</v>
      </c>
      <c r="AB148" s="274">
        <v>1246948.73</v>
      </c>
      <c r="AC148" s="274">
        <v>199281.25</v>
      </c>
      <c r="AF148" s="103">
        <f t="shared" si="19"/>
        <v>486050.51</v>
      </c>
      <c r="AG148" s="37">
        <f t="shared" si="20"/>
        <v>77330</v>
      </c>
      <c r="AH148" s="26">
        <f t="shared" si="22"/>
        <v>408720.51</v>
      </c>
      <c r="AI148" s="17">
        <f t="shared" si="21"/>
        <v>3919562.81</v>
      </c>
      <c r="AJ148" s="19">
        <f t="shared" si="23"/>
        <v>3811533.48</v>
      </c>
      <c r="AK148" s="32">
        <f t="shared" si="24"/>
        <v>108029.33000000007</v>
      </c>
    </row>
    <row r="149" spans="1:37" x14ac:dyDescent="0.25">
      <c r="A149" s="1" t="s">
        <v>507</v>
      </c>
      <c r="B149" s="1" t="s">
        <v>508</v>
      </c>
      <c r="C149" s="92">
        <v>2341</v>
      </c>
      <c r="D149" s="93" t="s">
        <v>1228</v>
      </c>
      <c r="E149" s="288" t="s">
        <v>2147</v>
      </c>
      <c r="F149" s="272">
        <v>122665.86</v>
      </c>
      <c r="G149" s="272">
        <v>29360</v>
      </c>
      <c r="H149" s="272">
        <v>39159.56</v>
      </c>
      <c r="J149" s="288">
        <v>1489583.73</v>
      </c>
      <c r="K149" s="288">
        <v>51526.17</v>
      </c>
      <c r="M149" s="276">
        <v>56160</v>
      </c>
      <c r="O149" s="276">
        <v>0</v>
      </c>
      <c r="R149" s="288">
        <v>605433.22</v>
      </c>
      <c r="T149" s="273">
        <v>1494148.02</v>
      </c>
      <c r="U149" s="273">
        <v>51125</v>
      </c>
      <c r="V149" s="273">
        <v>961.1</v>
      </c>
      <c r="W149" s="273">
        <v>560679</v>
      </c>
      <c r="X149" s="273">
        <v>1500</v>
      </c>
      <c r="Y149" s="274">
        <v>1003789</v>
      </c>
      <c r="AB149" s="274">
        <v>902147.67</v>
      </c>
      <c r="AC149" s="274">
        <v>211589.64</v>
      </c>
      <c r="AF149" s="103">
        <f t="shared" si="19"/>
        <v>191185.41999999998</v>
      </c>
      <c r="AG149" s="37">
        <f t="shared" si="20"/>
        <v>56160</v>
      </c>
      <c r="AH149" s="26">
        <f t="shared" si="22"/>
        <v>135025.41999999998</v>
      </c>
      <c r="AI149" s="17">
        <f t="shared" si="21"/>
        <v>2108413.12</v>
      </c>
      <c r="AJ149" s="19">
        <f t="shared" si="23"/>
        <v>2117526.31</v>
      </c>
      <c r="AK149" s="32">
        <f t="shared" si="24"/>
        <v>-9113.1899999999441</v>
      </c>
    </row>
    <row r="150" spans="1:37" x14ac:dyDescent="0.25">
      <c r="A150" s="1" t="s">
        <v>507</v>
      </c>
      <c r="B150" s="1" t="s">
        <v>508</v>
      </c>
      <c r="C150" s="92">
        <v>1923</v>
      </c>
      <c r="D150" s="93" t="s">
        <v>1229</v>
      </c>
      <c r="E150" s="288" t="s">
        <v>2148</v>
      </c>
      <c r="F150" s="272">
        <v>210802.69</v>
      </c>
      <c r="G150" s="272">
        <v>43440</v>
      </c>
      <c r="H150" s="272">
        <v>85118.13</v>
      </c>
      <c r="J150" s="288">
        <v>1053980.68</v>
      </c>
      <c r="K150" s="288">
        <v>43739.74</v>
      </c>
      <c r="M150" s="276">
        <v>58740</v>
      </c>
      <c r="O150" s="276">
        <v>0</v>
      </c>
      <c r="R150" s="288">
        <v>698047.3</v>
      </c>
      <c r="T150" s="273">
        <v>1701044.64</v>
      </c>
      <c r="U150" s="273">
        <v>53140</v>
      </c>
      <c r="V150" s="273">
        <v>1775.94</v>
      </c>
      <c r="W150" s="273">
        <v>1499394.5</v>
      </c>
      <c r="X150" s="273">
        <v>34500</v>
      </c>
      <c r="Y150" s="274">
        <v>1947984.5</v>
      </c>
      <c r="AB150" s="274">
        <v>1096272.22</v>
      </c>
      <c r="AC150" s="274">
        <v>149032.44</v>
      </c>
      <c r="AF150" s="103">
        <f t="shared" si="19"/>
        <v>339360.82</v>
      </c>
      <c r="AG150" s="37">
        <f t="shared" si="20"/>
        <v>58740</v>
      </c>
      <c r="AH150" s="26">
        <f t="shared" si="22"/>
        <v>280620.82</v>
      </c>
      <c r="AI150" s="17">
        <f t="shared" si="21"/>
        <v>3289855.08</v>
      </c>
      <c r="AJ150" s="19">
        <f t="shared" si="23"/>
        <v>3193289.1599999997</v>
      </c>
      <c r="AK150" s="32">
        <f t="shared" si="24"/>
        <v>96565.920000000391</v>
      </c>
    </row>
    <row r="151" spans="1:37" x14ac:dyDescent="0.25">
      <c r="A151" s="1" t="s">
        <v>507</v>
      </c>
      <c r="B151" s="1" t="s">
        <v>508</v>
      </c>
      <c r="C151" s="92">
        <v>1617</v>
      </c>
      <c r="D151" s="93" t="s">
        <v>1230</v>
      </c>
      <c r="E151" s="288" t="s">
        <v>2149</v>
      </c>
      <c r="F151" s="272">
        <v>94616.36</v>
      </c>
      <c r="G151" s="272">
        <v>25480</v>
      </c>
      <c r="H151" s="272">
        <v>74358.09</v>
      </c>
      <c r="J151" s="288">
        <v>1062002.22</v>
      </c>
      <c r="K151" s="288">
        <v>84866.68</v>
      </c>
      <c r="M151" s="276">
        <v>38780</v>
      </c>
      <c r="O151" s="276">
        <v>764.23</v>
      </c>
      <c r="R151" s="288">
        <v>399608.02</v>
      </c>
      <c r="T151" s="273">
        <v>1143502.95</v>
      </c>
      <c r="U151" s="273">
        <v>50000</v>
      </c>
      <c r="V151" s="273">
        <v>813.02</v>
      </c>
      <c r="W151" s="273">
        <v>409867.5</v>
      </c>
      <c r="X151" s="273">
        <v>34500</v>
      </c>
      <c r="Y151" s="274">
        <v>813706.5</v>
      </c>
      <c r="AB151" s="274">
        <v>705796.26</v>
      </c>
      <c r="AC151" s="274">
        <v>129993.44</v>
      </c>
      <c r="AF151" s="103">
        <f t="shared" si="19"/>
        <v>194454.45</v>
      </c>
      <c r="AG151" s="37">
        <f t="shared" si="20"/>
        <v>39544.230000000003</v>
      </c>
      <c r="AH151" s="26">
        <f t="shared" si="22"/>
        <v>154910.22</v>
      </c>
      <c r="AI151" s="17">
        <f t="shared" si="21"/>
        <v>1638683.47</v>
      </c>
      <c r="AJ151" s="19">
        <f t="shared" si="23"/>
        <v>1649496.2</v>
      </c>
      <c r="AK151" s="32">
        <f t="shared" si="24"/>
        <v>-10812.729999999981</v>
      </c>
    </row>
    <row r="152" spans="1:37" x14ac:dyDescent="0.25">
      <c r="A152" s="1" t="s">
        <v>507</v>
      </c>
      <c r="B152" s="1" t="s">
        <v>508</v>
      </c>
      <c r="C152" s="92">
        <v>1689</v>
      </c>
      <c r="D152" s="93" t="s">
        <v>1231</v>
      </c>
      <c r="E152" s="288" t="s">
        <v>2150</v>
      </c>
      <c r="F152" s="272">
        <v>91839.83</v>
      </c>
      <c r="G152" s="272">
        <v>62890</v>
      </c>
      <c r="H152" s="272">
        <v>78698.67</v>
      </c>
      <c r="J152" s="288">
        <v>53900.45</v>
      </c>
      <c r="K152" s="288">
        <v>141059.82999999999</v>
      </c>
      <c r="M152" s="276">
        <v>98330.23</v>
      </c>
      <c r="R152" s="288">
        <v>1677902.08</v>
      </c>
      <c r="T152" s="273">
        <v>1987742.26</v>
      </c>
      <c r="U152" s="273">
        <v>85000</v>
      </c>
      <c r="V152" s="273">
        <v>743.4</v>
      </c>
      <c r="W152" s="273">
        <v>849716</v>
      </c>
      <c r="X152" s="273">
        <v>19500</v>
      </c>
      <c r="Y152" s="274">
        <v>1794866</v>
      </c>
      <c r="AB152" s="274">
        <v>811595.38</v>
      </c>
      <c r="AC152" s="274">
        <v>115067.98</v>
      </c>
      <c r="AE152" s="274">
        <v>1200</v>
      </c>
      <c r="AF152" s="103">
        <f t="shared" si="19"/>
        <v>233428.5</v>
      </c>
      <c r="AG152" s="37">
        <f t="shared" si="20"/>
        <v>98330.23</v>
      </c>
      <c r="AH152" s="26">
        <f t="shared" si="22"/>
        <v>135098.27000000002</v>
      </c>
      <c r="AI152" s="17">
        <f t="shared" si="21"/>
        <v>2942701.66</v>
      </c>
      <c r="AJ152" s="19">
        <f t="shared" si="23"/>
        <v>2722729.36</v>
      </c>
      <c r="AK152" s="32">
        <f t="shared" si="24"/>
        <v>219972.30000000028</v>
      </c>
    </row>
    <row r="153" spans="1:37" x14ac:dyDescent="0.25">
      <c r="A153" s="1" t="s">
        <v>507</v>
      </c>
      <c r="B153" s="1" t="s">
        <v>508</v>
      </c>
      <c r="C153" s="92">
        <v>4089</v>
      </c>
      <c r="D153" s="93" t="s">
        <v>1232</v>
      </c>
      <c r="E153" s="288" t="s">
        <v>2151</v>
      </c>
      <c r="F153" s="272">
        <v>39720.36</v>
      </c>
      <c r="G153" s="272">
        <v>134130</v>
      </c>
      <c r="H153" s="272">
        <v>85395.75</v>
      </c>
      <c r="J153" s="288">
        <v>728216.57</v>
      </c>
      <c r="K153" s="288">
        <v>113765.44</v>
      </c>
      <c r="M153" s="276">
        <v>90030</v>
      </c>
      <c r="O153" s="276">
        <v>25456</v>
      </c>
      <c r="R153" s="288">
        <v>511906.95</v>
      </c>
      <c r="T153" s="273">
        <v>2434748.5699999998</v>
      </c>
      <c r="U153" s="273">
        <v>142200</v>
      </c>
      <c r="V153" s="273">
        <v>1093.71</v>
      </c>
      <c r="W153" s="273">
        <v>1992410.5</v>
      </c>
      <c r="X153" s="273">
        <v>51000</v>
      </c>
      <c r="Y153" s="274">
        <v>2993439.5</v>
      </c>
      <c r="Z153" s="274">
        <v>32550</v>
      </c>
      <c r="AB153" s="274">
        <v>1319681.52</v>
      </c>
      <c r="AC153" s="274">
        <v>152010.20000000001</v>
      </c>
      <c r="AF153" s="103">
        <f t="shared" si="19"/>
        <v>259246.11</v>
      </c>
      <c r="AG153" s="37">
        <f t="shared" si="20"/>
        <v>115486</v>
      </c>
      <c r="AH153" s="26">
        <f t="shared" si="22"/>
        <v>143760.10999999999</v>
      </c>
      <c r="AI153" s="17">
        <f t="shared" si="21"/>
        <v>4621452.7799999993</v>
      </c>
      <c r="AJ153" s="19">
        <f t="shared" si="23"/>
        <v>4497681.22</v>
      </c>
      <c r="AK153" s="32">
        <f t="shared" si="24"/>
        <v>123771.55999999959</v>
      </c>
    </row>
    <row r="154" spans="1:37" x14ac:dyDescent="0.25">
      <c r="A154" s="1" t="s">
        <v>507</v>
      </c>
      <c r="B154" s="1" t="s">
        <v>508</v>
      </c>
      <c r="C154" s="92">
        <v>5940</v>
      </c>
      <c r="D154" s="93" t="s">
        <v>1233</v>
      </c>
      <c r="E154" s="288" t="s">
        <v>2152</v>
      </c>
      <c r="F154" s="272">
        <v>580783.81999999995</v>
      </c>
      <c r="G154" s="272">
        <v>39360</v>
      </c>
      <c r="H154" s="272">
        <v>72905.73</v>
      </c>
      <c r="J154" s="288">
        <v>658870.91</v>
      </c>
      <c r="K154" s="288">
        <v>142922.65</v>
      </c>
      <c r="M154" s="276">
        <v>62760</v>
      </c>
      <c r="O154" s="276">
        <v>410</v>
      </c>
      <c r="R154" s="288">
        <v>3252587.34</v>
      </c>
      <c r="T154" s="273">
        <v>2211452.59</v>
      </c>
      <c r="U154" s="273">
        <v>161500</v>
      </c>
      <c r="V154" s="273">
        <v>2830.48</v>
      </c>
      <c r="W154" s="273">
        <v>1586371.5</v>
      </c>
      <c r="X154" s="273">
        <v>36000</v>
      </c>
      <c r="Y154" s="274">
        <v>2246656.5</v>
      </c>
      <c r="AB154" s="274">
        <v>1428347.59</v>
      </c>
      <c r="AC154" s="274">
        <v>255126.84</v>
      </c>
      <c r="AF154" s="103">
        <f t="shared" si="19"/>
        <v>693049.54999999993</v>
      </c>
      <c r="AG154" s="37">
        <f t="shared" si="20"/>
        <v>63170</v>
      </c>
      <c r="AH154" s="26">
        <f t="shared" si="22"/>
        <v>629879.54999999993</v>
      </c>
      <c r="AI154" s="17">
        <f t="shared" si="21"/>
        <v>3998154.57</v>
      </c>
      <c r="AJ154" s="19">
        <f t="shared" si="23"/>
        <v>3930130.9299999997</v>
      </c>
      <c r="AK154" s="32">
        <f t="shared" si="24"/>
        <v>68023.64000000013</v>
      </c>
    </row>
    <row r="155" spans="1:37" x14ac:dyDescent="0.25">
      <c r="A155" s="1" t="s">
        <v>507</v>
      </c>
      <c r="B155" s="1" t="s">
        <v>508</v>
      </c>
      <c r="C155" s="92">
        <v>3290</v>
      </c>
      <c r="D155" s="93" t="s">
        <v>1234</v>
      </c>
      <c r="E155" s="288" t="s">
        <v>2197</v>
      </c>
      <c r="F155" s="272">
        <v>560532.11</v>
      </c>
      <c r="G155" s="272">
        <v>61350</v>
      </c>
      <c r="H155" s="272">
        <v>134904.92000000001</v>
      </c>
      <c r="J155" s="288">
        <v>1497704.07</v>
      </c>
      <c r="K155" s="288">
        <v>81357.240000000005</v>
      </c>
      <c r="M155" s="276">
        <v>155225</v>
      </c>
      <c r="O155" s="276">
        <v>234667.09</v>
      </c>
      <c r="R155" s="288">
        <v>2705484.32</v>
      </c>
      <c r="T155" s="273">
        <v>1983771.41</v>
      </c>
      <c r="V155" s="273">
        <v>2321.77</v>
      </c>
      <c r="W155" s="273">
        <v>1279112.5</v>
      </c>
      <c r="X155" s="273">
        <v>18000</v>
      </c>
      <c r="Y155" s="274">
        <v>2095748.5</v>
      </c>
      <c r="AB155" s="274">
        <v>1041645.59</v>
      </c>
      <c r="AC155" s="274">
        <v>145265.89000000001</v>
      </c>
      <c r="AF155" s="103">
        <f t="shared" si="19"/>
        <v>756787.03</v>
      </c>
      <c r="AG155" s="37">
        <f t="shared" si="20"/>
        <v>389892.08999999997</v>
      </c>
      <c r="AH155" s="26">
        <f t="shared" si="22"/>
        <v>366894.94000000006</v>
      </c>
      <c r="AI155" s="17">
        <f t="shared" si="21"/>
        <v>3283205.6799999997</v>
      </c>
      <c r="AJ155" s="19">
        <f t="shared" si="23"/>
        <v>3282659.98</v>
      </c>
      <c r="AK155" s="32">
        <f t="shared" si="24"/>
        <v>545.6999999997206</v>
      </c>
    </row>
    <row r="156" spans="1:37" x14ac:dyDescent="0.25">
      <c r="A156" s="1" t="s">
        <v>511</v>
      </c>
      <c r="B156" s="1" t="s">
        <v>512</v>
      </c>
      <c r="C156" s="92">
        <v>3875</v>
      </c>
      <c r="D156" s="93" t="s">
        <v>1235</v>
      </c>
      <c r="E156" s="288" t="s">
        <v>2153</v>
      </c>
      <c r="F156" s="272">
        <v>198406.62</v>
      </c>
      <c r="G156" s="272">
        <v>0</v>
      </c>
      <c r="H156" s="272">
        <v>63590.48</v>
      </c>
      <c r="J156" s="288">
        <v>623080.04</v>
      </c>
      <c r="K156" s="288">
        <v>579700.04</v>
      </c>
      <c r="M156" s="276">
        <v>17482.5</v>
      </c>
      <c r="O156" s="276">
        <v>0</v>
      </c>
      <c r="Q156" s="288">
        <v>3404.2</v>
      </c>
      <c r="R156" s="288">
        <v>1733406.94</v>
      </c>
      <c r="T156" s="273">
        <v>1159220.22</v>
      </c>
      <c r="U156" s="273">
        <v>467640</v>
      </c>
      <c r="V156" s="273">
        <v>1518.83</v>
      </c>
      <c r="W156" s="273">
        <v>2003120</v>
      </c>
      <c r="X156" s="273">
        <v>350</v>
      </c>
      <c r="Y156" s="274">
        <v>2383640</v>
      </c>
      <c r="AB156" s="274">
        <v>1081129.67</v>
      </c>
      <c r="AC156" s="274">
        <v>335516.95</v>
      </c>
      <c r="AF156" s="103">
        <f t="shared" si="19"/>
        <v>261997.1</v>
      </c>
      <c r="AG156" s="37">
        <f t="shared" si="20"/>
        <v>17482.5</v>
      </c>
      <c r="AH156" s="26">
        <f t="shared" si="22"/>
        <v>244514.6</v>
      </c>
      <c r="AI156" s="17">
        <f t="shared" si="21"/>
        <v>3631849.05</v>
      </c>
      <c r="AJ156" s="19">
        <f t="shared" si="23"/>
        <v>3800286.62</v>
      </c>
      <c r="AK156" s="32">
        <f t="shared" si="24"/>
        <v>-168437.5700000003</v>
      </c>
    </row>
    <row r="157" spans="1:37" x14ac:dyDescent="0.25">
      <c r="A157" s="1" t="s">
        <v>511</v>
      </c>
      <c r="B157" s="1" t="s">
        <v>512</v>
      </c>
      <c r="C157" s="92">
        <v>4209</v>
      </c>
      <c r="D157" s="93" t="s">
        <v>1236</v>
      </c>
      <c r="E157" s="288" t="s">
        <v>2154</v>
      </c>
      <c r="F157" s="272">
        <v>220326.08</v>
      </c>
      <c r="G157" s="272">
        <v>0</v>
      </c>
      <c r="H157" s="272">
        <v>34012.53</v>
      </c>
      <c r="J157" s="288">
        <v>318430</v>
      </c>
      <c r="K157" s="288">
        <v>23865.46</v>
      </c>
      <c r="M157" s="276">
        <v>16162.5</v>
      </c>
      <c r="Q157" s="288">
        <v>-12995.5</v>
      </c>
      <c r="R157" s="288">
        <v>1890457.72</v>
      </c>
      <c r="T157" s="273">
        <v>905353.31</v>
      </c>
      <c r="U157" s="273">
        <v>221000</v>
      </c>
      <c r="V157" s="273">
        <v>1195.43</v>
      </c>
      <c r="W157" s="273">
        <v>681450</v>
      </c>
      <c r="Y157" s="274">
        <v>949827</v>
      </c>
      <c r="AB157" s="274">
        <v>679808.59</v>
      </c>
      <c r="AC157" s="274">
        <v>145813.21</v>
      </c>
      <c r="AE157" s="274">
        <v>48600</v>
      </c>
      <c r="AF157" s="103">
        <f t="shared" si="19"/>
        <v>254338.61</v>
      </c>
      <c r="AG157" s="37">
        <f t="shared" si="20"/>
        <v>16162.5</v>
      </c>
      <c r="AH157" s="26">
        <f t="shared" si="22"/>
        <v>238176.11</v>
      </c>
      <c r="AI157" s="17">
        <f t="shared" si="21"/>
        <v>1808998.74</v>
      </c>
      <c r="AJ157" s="19">
        <f t="shared" si="23"/>
        <v>1824048.7999999998</v>
      </c>
      <c r="AK157" s="32">
        <f t="shared" si="24"/>
        <v>-15050.059999999823</v>
      </c>
    </row>
    <row r="158" spans="1:37" x14ac:dyDescent="0.25">
      <c r="A158" s="1" t="s">
        <v>511</v>
      </c>
      <c r="B158" s="1" t="s">
        <v>512</v>
      </c>
      <c r="C158" s="92">
        <v>5209</v>
      </c>
      <c r="D158" s="93" t="s">
        <v>1237</v>
      </c>
      <c r="E158" s="288" t="s">
        <v>2155</v>
      </c>
      <c r="F158" s="272">
        <v>574383.77</v>
      </c>
      <c r="G158" s="272">
        <v>0</v>
      </c>
      <c r="H158" s="272">
        <v>69447.75</v>
      </c>
      <c r="J158" s="288">
        <v>2312812.2000000002</v>
      </c>
      <c r="K158" s="288">
        <v>13913.9</v>
      </c>
      <c r="M158" s="276">
        <v>19522.5</v>
      </c>
      <c r="O158" s="276">
        <v>1022.4</v>
      </c>
      <c r="Q158" s="288">
        <v>1642</v>
      </c>
      <c r="R158" s="288">
        <v>715300.29</v>
      </c>
      <c r="T158" s="273">
        <v>1307596.06</v>
      </c>
      <c r="U158" s="273">
        <v>532720</v>
      </c>
      <c r="V158" s="273">
        <v>2487.0700000000002</v>
      </c>
      <c r="W158" s="273">
        <v>1354970</v>
      </c>
      <c r="Y158" s="274">
        <v>1774780</v>
      </c>
      <c r="AB158" s="274">
        <v>1232966.1000000001</v>
      </c>
      <c r="AC158" s="274">
        <v>260233.02</v>
      </c>
      <c r="AE158" s="274">
        <v>2.1</v>
      </c>
      <c r="AF158" s="103">
        <f t="shared" si="19"/>
        <v>643831.52</v>
      </c>
      <c r="AG158" s="37">
        <f t="shared" si="20"/>
        <v>20544.900000000001</v>
      </c>
      <c r="AH158" s="26">
        <f t="shared" si="22"/>
        <v>623286.62</v>
      </c>
      <c r="AI158" s="17">
        <f t="shared" si="21"/>
        <v>3197773.13</v>
      </c>
      <c r="AJ158" s="19">
        <f t="shared" si="23"/>
        <v>3267981.22</v>
      </c>
      <c r="AK158" s="32">
        <f t="shared" si="24"/>
        <v>-70208.090000000317</v>
      </c>
    </row>
    <row r="159" spans="1:37" x14ac:dyDescent="0.25">
      <c r="A159" s="1" t="s">
        <v>511</v>
      </c>
      <c r="B159" s="1" t="s">
        <v>512</v>
      </c>
      <c r="C159" s="92">
        <v>5460</v>
      </c>
      <c r="D159" s="93" t="s">
        <v>1238</v>
      </c>
      <c r="E159" s="288" t="s">
        <v>2156</v>
      </c>
      <c r="F159" s="272">
        <v>355669.97</v>
      </c>
      <c r="G159" s="272">
        <v>0</v>
      </c>
      <c r="H159" s="272">
        <v>90719.61</v>
      </c>
      <c r="J159" s="288">
        <v>360175.4</v>
      </c>
      <c r="K159" s="288">
        <v>68328.800000000003</v>
      </c>
      <c r="M159" s="276">
        <v>15565</v>
      </c>
      <c r="O159" s="276">
        <v>0</v>
      </c>
      <c r="Q159" s="288">
        <v>11647.18</v>
      </c>
      <c r="R159" s="288">
        <v>1595931.52</v>
      </c>
      <c r="T159" s="273">
        <v>1123063.98</v>
      </c>
      <c r="U159" s="273">
        <v>497000</v>
      </c>
      <c r="V159" s="273">
        <v>3218.57</v>
      </c>
      <c r="W159" s="273">
        <v>818880</v>
      </c>
      <c r="X159" s="273">
        <v>1600</v>
      </c>
      <c r="Y159" s="274">
        <v>1210761</v>
      </c>
      <c r="AB159" s="274">
        <v>924274.42</v>
      </c>
      <c r="AC159" s="274">
        <v>138311.01</v>
      </c>
      <c r="AE159" s="274">
        <v>157500.04999999999</v>
      </c>
      <c r="AF159" s="103">
        <f t="shared" si="19"/>
        <v>446389.57999999996</v>
      </c>
      <c r="AG159" s="37">
        <f t="shared" si="20"/>
        <v>15565</v>
      </c>
      <c r="AH159" s="26">
        <f t="shared" si="22"/>
        <v>430824.57999999996</v>
      </c>
      <c r="AI159" s="17">
        <f t="shared" si="21"/>
        <v>2443762.5499999998</v>
      </c>
      <c r="AJ159" s="19">
        <f t="shared" si="23"/>
        <v>2430846.4799999995</v>
      </c>
      <c r="AK159" s="32">
        <f t="shared" si="24"/>
        <v>12916.070000000298</v>
      </c>
    </row>
    <row r="160" spans="1:37" x14ac:dyDescent="0.25">
      <c r="A160" s="1" t="s">
        <v>515</v>
      </c>
      <c r="B160" s="1" t="s">
        <v>516</v>
      </c>
      <c r="C160" s="92">
        <v>2090</v>
      </c>
      <c r="D160" s="93" t="s">
        <v>1239</v>
      </c>
      <c r="E160" s="288" t="s">
        <v>2157</v>
      </c>
      <c r="F160" s="272">
        <v>231833.73</v>
      </c>
      <c r="G160" s="272">
        <v>0</v>
      </c>
      <c r="H160" s="272">
        <v>30183.599999999999</v>
      </c>
      <c r="J160" s="288">
        <v>326288.93</v>
      </c>
      <c r="K160" s="288">
        <v>147113.28</v>
      </c>
      <c r="M160" s="276">
        <v>56700.5</v>
      </c>
      <c r="O160" s="276">
        <v>490</v>
      </c>
      <c r="R160" s="288">
        <v>2218013.29</v>
      </c>
      <c r="T160" s="273">
        <v>1433219.94</v>
      </c>
      <c r="U160" s="273">
        <v>32700</v>
      </c>
      <c r="V160" s="273">
        <v>1510.12</v>
      </c>
      <c r="W160" s="273">
        <v>1987481</v>
      </c>
      <c r="X160" s="273">
        <v>12897.94</v>
      </c>
      <c r="Y160" s="274">
        <v>2393985</v>
      </c>
      <c r="AB160" s="274">
        <v>630656.72</v>
      </c>
      <c r="AC160" s="274">
        <v>101051.04</v>
      </c>
      <c r="AF160" s="103">
        <f t="shared" si="19"/>
        <v>262017.33000000002</v>
      </c>
      <c r="AG160" s="37">
        <f t="shared" si="20"/>
        <v>57190.5</v>
      </c>
      <c r="AH160" s="26">
        <f t="shared" si="22"/>
        <v>204826.83000000002</v>
      </c>
      <c r="AI160" s="17">
        <f t="shared" si="21"/>
        <v>3467809</v>
      </c>
      <c r="AJ160" s="19">
        <f t="shared" si="23"/>
        <v>3125692.76</v>
      </c>
      <c r="AK160" s="32">
        <f t="shared" si="24"/>
        <v>342116.24000000022</v>
      </c>
    </row>
    <row r="161" spans="1:37" x14ac:dyDescent="0.25">
      <c r="A161" s="1" t="s">
        <v>515</v>
      </c>
      <c r="B161" s="1" t="s">
        <v>516</v>
      </c>
      <c r="C161" s="92">
        <v>3852</v>
      </c>
      <c r="D161" s="93" t="s">
        <v>1240</v>
      </c>
      <c r="E161" s="288" t="s">
        <v>2158</v>
      </c>
      <c r="F161" s="272">
        <v>178844.64</v>
      </c>
      <c r="G161" s="272">
        <v>0</v>
      </c>
      <c r="H161" s="272">
        <v>27101.14</v>
      </c>
      <c r="J161" s="288">
        <v>129037.6</v>
      </c>
      <c r="K161" s="288">
        <v>812187.74</v>
      </c>
      <c r="O161" s="276">
        <v>814.95</v>
      </c>
      <c r="Q161" s="288">
        <v>0</v>
      </c>
      <c r="R161" s="288">
        <v>1904185.77</v>
      </c>
      <c r="T161" s="273">
        <v>2642188.0699999998</v>
      </c>
      <c r="U161" s="273">
        <v>131545</v>
      </c>
      <c r="V161" s="273">
        <v>410.8</v>
      </c>
      <c r="W161" s="273">
        <v>2523377</v>
      </c>
      <c r="Y161" s="274">
        <v>3282252</v>
      </c>
      <c r="AB161" s="274">
        <v>979176.7</v>
      </c>
      <c r="AC161" s="274">
        <v>174331.24</v>
      </c>
      <c r="AF161" s="103">
        <f t="shared" si="19"/>
        <v>205945.78000000003</v>
      </c>
      <c r="AG161" s="37">
        <f t="shared" si="20"/>
        <v>814.95</v>
      </c>
      <c r="AH161" s="26">
        <f t="shared" si="22"/>
        <v>205130.83000000002</v>
      </c>
      <c r="AI161" s="17">
        <f t="shared" si="21"/>
        <v>5297520.8699999992</v>
      </c>
      <c r="AJ161" s="19">
        <f t="shared" si="23"/>
        <v>4435759.9400000004</v>
      </c>
      <c r="AK161" s="32">
        <f t="shared" si="24"/>
        <v>861760.92999999877</v>
      </c>
    </row>
    <row r="162" spans="1:37" x14ac:dyDescent="0.25">
      <c r="A162" s="1" t="s">
        <v>515</v>
      </c>
      <c r="B162" s="1" t="s">
        <v>516</v>
      </c>
      <c r="C162" s="92">
        <v>4000</v>
      </c>
      <c r="D162" s="93" t="s">
        <v>1241</v>
      </c>
      <c r="E162" s="288" t="s">
        <v>2159</v>
      </c>
      <c r="F162" s="272">
        <v>91104.05</v>
      </c>
      <c r="G162" s="272">
        <v>0</v>
      </c>
      <c r="H162" s="272">
        <v>41911.730000000003</v>
      </c>
      <c r="J162" s="288">
        <v>401977.14</v>
      </c>
      <c r="K162" s="288">
        <v>828293.5</v>
      </c>
      <c r="O162" s="276">
        <v>271.02</v>
      </c>
      <c r="R162" s="288">
        <v>2050038.21</v>
      </c>
      <c r="T162" s="273">
        <v>2480211.36</v>
      </c>
      <c r="U162" s="273">
        <v>185560</v>
      </c>
      <c r="V162" s="273">
        <v>1060.04</v>
      </c>
      <c r="W162" s="273">
        <v>1663653.44</v>
      </c>
      <c r="X162" s="273">
        <v>12897.94</v>
      </c>
      <c r="Y162" s="274">
        <v>2313235.62</v>
      </c>
      <c r="AB162" s="274">
        <v>736094.45</v>
      </c>
      <c r="AC162" s="274">
        <v>175304.64</v>
      </c>
      <c r="AE162" s="274">
        <v>0.28000000000000003</v>
      </c>
      <c r="AF162" s="103">
        <f t="shared" si="19"/>
        <v>133015.78</v>
      </c>
      <c r="AG162" s="37">
        <f t="shared" si="20"/>
        <v>271.02</v>
      </c>
      <c r="AH162" s="26">
        <f t="shared" si="22"/>
        <v>132744.76</v>
      </c>
      <c r="AI162" s="17">
        <f t="shared" si="21"/>
        <v>4343382.78</v>
      </c>
      <c r="AJ162" s="19">
        <f t="shared" si="23"/>
        <v>3224634.99</v>
      </c>
      <c r="AK162" s="32">
        <f t="shared" si="24"/>
        <v>1118747.79</v>
      </c>
    </row>
    <row r="163" spans="1:37" x14ac:dyDescent="0.25">
      <c r="A163" s="1" t="s">
        <v>515</v>
      </c>
      <c r="B163" s="1" t="s">
        <v>516</v>
      </c>
      <c r="C163" s="92">
        <v>5502</v>
      </c>
      <c r="D163" s="93" t="s">
        <v>1242</v>
      </c>
      <c r="E163" s="288" t="s">
        <v>2160</v>
      </c>
      <c r="F163" s="272">
        <v>197097.19</v>
      </c>
      <c r="G163" s="272">
        <v>0</v>
      </c>
      <c r="H163" s="272">
        <v>66862.81</v>
      </c>
      <c r="J163" s="288">
        <v>2104399.7000000002</v>
      </c>
      <c r="K163" s="288">
        <v>245559.43</v>
      </c>
      <c r="O163" s="276">
        <v>0</v>
      </c>
      <c r="R163" s="288">
        <v>345682.71</v>
      </c>
      <c r="T163" s="273">
        <v>1651216.21</v>
      </c>
      <c r="U163" s="273">
        <v>192595</v>
      </c>
      <c r="V163" s="273">
        <v>2168.5700000000002</v>
      </c>
      <c r="W163" s="273">
        <v>2119782</v>
      </c>
      <c r="Y163" s="274">
        <v>3086029</v>
      </c>
      <c r="AB163" s="274">
        <v>869735.59</v>
      </c>
      <c r="AC163" s="274">
        <v>416662.03</v>
      </c>
      <c r="AD163" s="274">
        <v>2</v>
      </c>
      <c r="AF163" s="103">
        <f t="shared" si="19"/>
        <v>263960</v>
      </c>
      <c r="AG163" s="37">
        <f t="shared" si="20"/>
        <v>0</v>
      </c>
      <c r="AH163" s="26">
        <f t="shared" si="22"/>
        <v>263960</v>
      </c>
      <c r="AI163" s="17">
        <f t="shared" si="21"/>
        <v>3965761.7800000003</v>
      </c>
      <c r="AJ163" s="19">
        <f t="shared" si="23"/>
        <v>4372428.62</v>
      </c>
      <c r="AK163" s="32">
        <f t="shared" si="24"/>
        <v>-406666.83999999985</v>
      </c>
    </row>
    <row r="164" spans="1:37" x14ac:dyDescent="0.25">
      <c r="A164" s="1" t="s">
        <v>519</v>
      </c>
      <c r="B164" s="1" t="s">
        <v>520</v>
      </c>
      <c r="C164" s="92">
        <v>2505</v>
      </c>
      <c r="D164" s="93" t="s">
        <v>1243</v>
      </c>
      <c r="E164" s="288" t="s">
        <v>2161</v>
      </c>
      <c r="F164" s="272">
        <v>863229.54</v>
      </c>
      <c r="G164" s="272">
        <v>0</v>
      </c>
      <c r="H164" s="272">
        <v>48506.69</v>
      </c>
      <c r="J164" s="288">
        <v>952001.97</v>
      </c>
      <c r="K164" s="288">
        <v>177456.21</v>
      </c>
      <c r="L164" s="276">
        <v>2100</v>
      </c>
      <c r="M164" s="276">
        <v>10416.08</v>
      </c>
      <c r="O164" s="276">
        <v>100.93</v>
      </c>
      <c r="R164" s="288">
        <v>633085.80000000005</v>
      </c>
      <c r="T164" s="273">
        <v>1208790.79</v>
      </c>
      <c r="U164" s="273">
        <v>267350</v>
      </c>
      <c r="V164" s="273">
        <v>4327.59</v>
      </c>
      <c r="W164" s="273">
        <v>1069080</v>
      </c>
      <c r="X164" s="273">
        <v>31750</v>
      </c>
      <c r="Y164" s="274">
        <v>1592695</v>
      </c>
      <c r="AB164" s="274">
        <v>663008.71</v>
      </c>
      <c r="AC164" s="274">
        <v>152428.76999999999</v>
      </c>
      <c r="AE164" s="274">
        <v>53300</v>
      </c>
      <c r="AF164" s="103">
        <f t="shared" ref="AF164:AF192" si="25">SUM(F164:I164)</f>
        <v>911736.23</v>
      </c>
      <c r="AG164" s="37">
        <f t="shared" ref="AG164:AG192" si="26">SUM(L164:O164)</f>
        <v>12617.01</v>
      </c>
      <c r="AH164" s="26">
        <f t="shared" si="22"/>
        <v>899119.22</v>
      </c>
      <c r="AI164" s="17">
        <f t="shared" ref="AI164:AI192" si="27">SUM(S164:X164)</f>
        <v>2581298.38</v>
      </c>
      <c r="AJ164" s="19">
        <f t="shared" si="23"/>
        <v>2461432.48</v>
      </c>
      <c r="AK164" s="32">
        <f t="shared" si="24"/>
        <v>119865.89999999991</v>
      </c>
    </row>
    <row r="165" spans="1:37" x14ac:dyDescent="0.25">
      <c r="A165" s="1" t="s">
        <v>519</v>
      </c>
      <c r="B165" s="1" t="s">
        <v>520</v>
      </c>
      <c r="C165" s="92">
        <v>3733</v>
      </c>
      <c r="D165" s="93" t="s">
        <v>1244</v>
      </c>
      <c r="E165" s="288" t="s">
        <v>2162</v>
      </c>
      <c r="F165" s="272">
        <v>921533.71</v>
      </c>
      <c r="G165" s="272">
        <v>0</v>
      </c>
      <c r="H165" s="272">
        <v>39223.74</v>
      </c>
      <c r="J165" s="288">
        <v>102960.13</v>
      </c>
      <c r="K165" s="288">
        <v>199620.44</v>
      </c>
      <c r="L165" s="276">
        <v>12800</v>
      </c>
      <c r="M165" s="276">
        <v>9112.5</v>
      </c>
      <c r="O165" s="276">
        <v>0</v>
      </c>
      <c r="R165" s="288">
        <v>1315994.6399999999</v>
      </c>
      <c r="T165" s="273">
        <v>1554762.29</v>
      </c>
      <c r="U165" s="273">
        <v>186000</v>
      </c>
      <c r="V165" s="273">
        <v>3805.12</v>
      </c>
      <c r="W165" s="273">
        <v>1299480</v>
      </c>
      <c r="X165" s="273">
        <v>38939</v>
      </c>
      <c r="Y165" s="274">
        <v>1988089</v>
      </c>
      <c r="AB165" s="274">
        <v>784688.88</v>
      </c>
      <c r="AC165" s="274">
        <v>117521.33</v>
      </c>
      <c r="AF165" s="103">
        <f t="shared" si="25"/>
        <v>960757.45</v>
      </c>
      <c r="AG165" s="37">
        <f t="shared" si="26"/>
        <v>21912.5</v>
      </c>
      <c r="AH165" s="26">
        <f t="shared" si="22"/>
        <v>938844.95</v>
      </c>
      <c r="AI165" s="17">
        <f t="shared" si="27"/>
        <v>3082986.41</v>
      </c>
      <c r="AJ165" s="19">
        <f t="shared" si="23"/>
        <v>2890299.21</v>
      </c>
      <c r="AK165" s="32">
        <f t="shared" si="24"/>
        <v>192687.20000000019</v>
      </c>
    </row>
    <row r="166" spans="1:37" x14ac:dyDescent="0.25">
      <c r="A166" s="1" t="s">
        <v>519</v>
      </c>
      <c r="B166" s="1" t="s">
        <v>520</v>
      </c>
      <c r="C166" s="92">
        <v>5221</v>
      </c>
      <c r="D166" s="93" t="s">
        <v>1245</v>
      </c>
      <c r="E166" s="288" t="s">
        <v>2163</v>
      </c>
      <c r="F166" s="272">
        <v>422957.91</v>
      </c>
      <c r="G166" s="272">
        <v>0</v>
      </c>
      <c r="H166" s="272">
        <v>43587.25</v>
      </c>
      <c r="J166" s="288">
        <v>122402.88</v>
      </c>
      <c r="K166" s="288">
        <v>620149.06000000006</v>
      </c>
      <c r="L166" s="276">
        <v>69300</v>
      </c>
      <c r="O166" s="276">
        <v>0</v>
      </c>
      <c r="R166" s="288">
        <v>1954472.19</v>
      </c>
      <c r="T166" s="273">
        <v>1858297.26</v>
      </c>
      <c r="U166" s="273">
        <v>309284</v>
      </c>
      <c r="V166" s="273">
        <v>2094.4899999999998</v>
      </c>
      <c r="W166" s="273">
        <v>1165977.74</v>
      </c>
      <c r="X166" s="273">
        <v>7500</v>
      </c>
      <c r="Y166" s="274">
        <v>1872357.74</v>
      </c>
      <c r="AB166" s="274">
        <v>1003078.59</v>
      </c>
      <c r="AC166" s="274">
        <v>238742.39</v>
      </c>
      <c r="AF166" s="103">
        <f t="shared" si="25"/>
        <v>466545.16</v>
      </c>
      <c r="AG166" s="37">
        <f t="shared" si="26"/>
        <v>69300</v>
      </c>
      <c r="AH166" s="26">
        <f t="shared" si="22"/>
        <v>397245.16</v>
      </c>
      <c r="AI166" s="17">
        <f t="shared" si="27"/>
        <v>3343153.49</v>
      </c>
      <c r="AJ166" s="19">
        <f t="shared" si="23"/>
        <v>3114178.72</v>
      </c>
      <c r="AK166" s="32">
        <f t="shared" si="24"/>
        <v>228974.77000000002</v>
      </c>
    </row>
    <row r="167" spans="1:37" x14ac:dyDescent="0.25">
      <c r="A167" s="1" t="s">
        <v>519</v>
      </c>
      <c r="B167" s="1" t="s">
        <v>520</v>
      </c>
      <c r="C167" s="92">
        <v>2747</v>
      </c>
      <c r="D167" s="93" t="s">
        <v>1246</v>
      </c>
      <c r="E167" s="288" t="s">
        <v>2164</v>
      </c>
      <c r="F167" s="272">
        <v>598634.13</v>
      </c>
      <c r="G167" s="272">
        <v>0</v>
      </c>
      <c r="H167" s="272">
        <v>37370.370000000003</v>
      </c>
      <c r="J167" s="288">
        <v>557333.04</v>
      </c>
      <c r="K167" s="288">
        <v>79195.37</v>
      </c>
      <c r="L167" s="276">
        <v>9500</v>
      </c>
      <c r="M167" s="276">
        <v>15037.6</v>
      </c>
      <c r="O167" s="276">
        <v>117.87</v>
      </c>
      <c r="R167" s="288">
        <v>1659140.58</v>
      </c>
      <c r="T167" s="273">
        <v>1292401.98</v>
      </c>
      <c r="U167" s="273">
        <v>143100</v>
      </c>
      <c r="V167" s="273">
        <v>2292.86</v>
      </c>
      <c r="W167" s="273">
        <v>2057340</v>
      </c>
      <c r="X167" s="273">
        <v>33000</v>
      </c>
      <c r="Y167" s="274">
        <v>2571676</v>
      </c>
      <c r="AB167" s="274">
        <v>689810.21</v>
      </c>
      <c r="AC167" s="274">
        <v>141509</v>
      </c>
      <c r="AF167" s="103">
        <f t="shared" si="25"/>
        <v>636004.5</v>
      </c>
      <c r="AG167" s="37">
        <f t="shared" si="26"/>
        <v>24655.469999999998</v>
      </c>
      <c r="AH167" s="26">
        <f t="shared" si="22"/>
        <v>611349.03</v>
      </c>
      <c r="AI167" s="17">
        <f t="shared" si="27"/>
        <v>3528134.84</v>
      </c>
      <c r="AJ167" s="19">
        <f t="shared" si="23"/>
        <v>3402995.21</v>
      </c>
      <c r="AK167" s="32">
        <f t="shared" si="24"/>
        <v>125139.62999999989</v>
      </c>
    </row>
    <row r="168" spans="1:37" x14ac:dyDescent="0.25">
      <c r="A168" s="1" t="s">
        <v>519</v>
      </c>
      <c r="B168" s="1" t="s">
        <v>520</v>
      </c>
      <c r="C168" s="92">
        <v>3860</v>
      </c>
      <c r="D168" s="93" t="s">
        <v>1247</v>
      </c>
      <c r="E168" s="288" t="s">
        <v>2165</v>
      </c>
      <c r="F168" s="272">
        <v>352640.13</v>
      </c>
      <c r="G168" s="272">
        <v>0</v>
      </c>
      <c r="H168" s="272">
        <v>119456.02</v>
      </c>
      <c r="J168" s="288">
        <v>541898.36</v>
      </c>
      <c r="K168" s="288">
        <v>148933.16</v>
      </c>
      <c r="L168" s="276">
        <v>5000</v>
      </c>
      <c r="M168" s="276">
        <v>20758.5</v>
      </c>
      <c r="O168" s="276">
        <v>617.37</v>
      </c>
      <c r="Q168" s="288">
        <v>7821</v>
      </c>
      <c r="R168" s="288">
        <v>3430123.36</v>
      </c>
      <c r="T168" s="273">
        <v>1628773.5</v>
      </c>
      <c r="U168" s="273">
        <v>340316</v>
      </c>
      <c r="V168" s="273">
        <v>1431.04</v>
      </c>
      <c r="W168" s="273">
        <v>2506560</v>
      </c>
      <c r="X168" s="273">
        <v>97300</v>
      </c>
      <c r="Y168" s="274">
        <v>3180190</v>
      </c>
      <c r="AB168" s="274">
        <v>838704.09</v>
      </c>
      <c r="AC168" s="274">
        <v>256514.7</v>
      </c>
      <c r="AF168" s="103">
        <f t="shared" si="25"/>
        <v>472096.15</v>
      </c>
      <c r="AG168" s="37">
        <f t="shared" si="26"/>
        <v>26375.87</v>
      </c>
      <c r="AH168" s="26">
        <f t="shared" si="22"/>
        <v>445720.28</v>
      </c>
      <c r="AI168" s="17">
        <f t="shared" si="27"/>
        <v>4574380.54</v>
      </c>
      <c r="AJ168" s="19">
        <f t="shared" si="23"/>
        <v>4275408.79</v>
      </c>
      <c r="AK168" s="32">
        <f t="shared" si="24"/>
        <v>298971.75</v>
      </c>
    </row>
    <row r="169" spans="1:37" x14ac:dyDescent="0.25">
      <c r="A169" s="1" t="s">
        <v>523</v>
      </c>
      <c r="B169" s="1" t="s">
        <v>524</v>
      </c>
      <c r="C169" s="92">
        <v>992</v>
      </c>
      <c r="D169" s="93" t="s">
        <v>1248</v>
      </c>
      <c r="E169" s="288" t="s">
        <v>2166</v>
      </c>
      <c r="F169" s="272">
        <v>508516.48</v>
      </c>
      <c r="G169" s="272">
        <v>0</v>
      </c>
      <c r="H169" s="272">
        <v>57548.76</v>
      </c>
      <c r="J169" s="288">
        <v>416495</v>
      </c>
      <c r="K169" s="288">
        <v>115410.85</v>
      </c>
      <c r="O169" s="276">
        <v>1001.92</v>
      </c>
      <c r="Q169" s="288">
        <v>-11100</v>
      </c>
      <c r="R169" s="288">
        <v>2074034.47</v>
      </c>
      <c r="T169" s="273">
        <v>1393589.42</v>
      </c>
      <c r="U169" s="273">
        <v>68800</v>
      </c>
      <c r="V169" s="273">
        <v>2120.0700000000002</v>
      </c>
      <c r="W169" s="273">
        <v>699040</v>
      </c>
      <c r="X169" s="273">
        <v>1400</v>
      </c>
      <c r="Y169" s="274">
        <v>1463120</v>
      </c>
      <c r="Z169" s="274">
        <v>44340</v>
      </c>
      <c r="AA169" s="274">
        <v>540</v>
      </c>
      <c r="AB169" s="274">
        <v>559923.81000000006</v>
      </c>
      <c r="AC169" s="274">
        <v>28293.279999999999</v>
      </c>
      <c r="AF169" s="103">
        <f t="shared" si="25"/>
        <v>566065.24</v>
      </c>
      <c r="AG169" s="37">
        <f t="shared" si="26"/>
        <v>1001.92</v>
      </c>
      <c r="AH169" s="26">
        <f t="shared" si="22"/>
        <v>565063.31999999995</v>
      </c>
      <c r="AI169" s="17">
        <f t="shared" si="27"/>
        <v>2164949.4900000002</v>
      </c>
      <c r="AJ169" s="19">
        <f t="shared" si="23"/>
        <v>2096217.09</v>
      </c>
      <c r="AK169" s="32">
        <f t="shared" si="24"/>
        <v>68732.40000000014</v>
      </c>
    </row>
    <row r="170" spans="1:37" x14ac:dyDescent="0.25">
      <c r="A170" s="1" t="s">
        <v>523</v>
      </c>
      <c r="B170" s="1" t="s">
        <v>524</v>
      </c>
      <c r="C170" s="92">
        <v>5690</v>
      </c>
      <c r="D170" s="93" t="s">
        <v>1249</v>
      </c>
      <c r="E170" s="288" t="s">
        <v>2167</v>
      </c>
      <c r="F170" s="272">
        <v>642131.44999999995</v>
      </c>
      <c r="G170" s="272">
        <v>0</v>
      </c>
      <c r="H170" s="272">
        <v>79868.17</v>
      </c>
      <c r="J170" s="288">
        <v>255901.95</v>
      </c>
      <c r="K170" s="288">
        <v>63115</v>
      </c>
      <c r="O170" s="276">
        <v>141035.68</v>
      </c>
      <c r="Q170" s="288">
        <v>-2514.46</v>
      </c>
      <c r="R170" s="288">
        <v>2188176.4900000002</v>
      </c>
      <c r="T170" s="273">
        <v>2548922.91</v>
      </c>
      <c r="U170" s="273">
        <v>165000</v>
      </c>
      <c r="V170" s="273">
        <v>1472.39</v>
      </c>
      <c r="W170" s="273">
        <v>1142380</v>
      </c>
      <c r="X170" s="273">
        <v>4500</v>
      </c>
      <c r="Y170" s="274">
        <v>2209473</v>
      </c>
      <c r="AB170" s="274">
        <v>1163885.3600000001</v>
      </c>
      <c r="AC170" s="274">
        <v>138147.51</v>
      </c>
      <c r="AF170" s="103">
        <f t="shared" si="25"/>
        <v>721999.62</v>
      </c>
      <c r="AG170" s="37">
        <f t="shared" si="26"/>
        <v>141035.68</v>
      </c>
      <c r="AH170" s="26">
        <f t="shared" si="22"/>
        <v>580963.93999999994</v>
      </c>
      <c r="AI170" s="17">
        <f t="shared" si="27"/>
        <v>3862275.3000000003</v>
      </c>
      <c r="AJ170" s="19">
        <f t="shared" si="23"/>
        <v>3511505.87</v>
      </c>
      <c r="AK170" s="32">
        <f t="shared" si="24"/>
        <v>350769.43000000017</v>
      </c>
    </row>
    <row r="171" spans="1:37" x14ac:dyDescent="0.25">
      <c r="A171" s="1" t="s">
        <v>523</v>
      </c>
      <c r="B171" s="1" t="s">
        <v>524</v>
      </c>
      <c r="C171" s="92">
        <v>3265</v>
      </c>
      <c r="D171" s="93" t="s">
        <v>1250</v>
      </c>
      <c r="E171" s="288" t="s">
        <v>2168</v>
      </c>
      <c r="F171" s="272">
        <v>458213.88</v>
      </c>
      <c r="G171" s="272">
        <v>0</v>
      </c>
      <c r="H171" s="272">
        <v>113095.56</v>
      </c>
      <c r="J171" s="288">
        <v>491206.28</v>
      </c>
      <c r="K171" s="288">
        <v>682914.28</v>
      </c>
      <c r="O171" s="276">
        <v>4608</v>
      </c>
      <c r="Q171" s="288">
        <v>-22290.98</v>
      </c>
      <c r="R171" s="288">
        <v>1890317.34</v>
      </c>
      <c r="T171" s="273">
        <v>2114031.7999999998</v>
      </c>
      <c r="U171" s="273">
        <v>90000</v>
      </c>
      <c r="V171" s="273">
        <v>1124</v>
      </c>
      <c r="W171" s="273">
        <v>1303748</v>
      </c>
      <c r="X171" s="273">
        <v>4200</v>
      </c>
      <c r="Y171" s="274">
        <v>1908568</v>
      </c>
      <c r="Z171" s="274">
        <v>8960</v>
      </c>
      <c r="AB171" s="274">
        <v>1268834.94</v>
      </c>
      <c r="AC171" s="274">
        <v>124945.98</v>
      </c>
      <c r="AF171" s="103">
        <f t="shared" si="25"/>
        <v>571309.43999999994</v>
      </c>
      <c r="AG171" s="37">
        <f t="shared" si="26"/>
        <v>4608</v>
      </c>
      <c r="AH171" s="26">
        <f t="shared" si="22"/>
        <v>566701.43999999994</v>
      </c>
      <c r="AI171" s="17">
        <f t="shared" si="27"/>
        <v>3513103.8</v>
      </c>
      <c r="AJ171" s="19">
        <f t="shared" si="23"/>
        <v>3311308.92</v>
      </c>
      <c r="AK171" s="32">
        <f t="shared" si="24"/>
        <v>201794.87999999989</v>
      </c>
    </row>
    <row r="172" spans="1:37" x14ac:dyDescent="0.25">
      <c r="A172" s="1" t="s">
        <v>523</v>
      </c>
      <c r="B172" s="1" t="s">
        <v>524</v>
      </c>
      <c r="C172" s="92">
        <v>5131</v>
      </c>
      <c r="D172" s="93" t="s">
        <v>1251</v>
      </c>
      <c r="E172" s="288" t="s">
        <v>2169</v>
      </c>
      <c r="F172" s="272">
        <v>586012.6</v>
      </c>
      <c r="G172" s="272">
        <v>0</v>
      </c>
      <c r="H172" s="272">
        <v>45047.61</v>
      </c>
      <c r="J172" s="288">
        <v>334251.95</v>
      </c>
      <c r="K172" s="288">
        <v>250650.61</v>
      </c>
      <c r="O172" s="276">
        <v>183820.79999999999</v>
      </c>
      <c r="Q172" s="288">
        <v>-2270</v>
      </c>
      <c r="R172" s="288">
        <v>2400624.13</v>
      </c>
      <c r="T172" s="273">
        <v>1724041.86</v>
      </c>
      <c r="U172" s="273">
        <v>321630</v>
      </c>
      <c r="V172" s="273">
        <v>2329.91</v>
      </c>
      <c r="W172" s="273">
        <v>2078446</v>
      </c>
      <c r="X172" s="273">
        <v>3700</v>
      </c>
      <c r="Y172" s="274">
        <v>2721526</v>
      </c>
      <c r="Z172" s="274">
        <v>13600</v>
      </c>
      <c r="AA172" s="274">
        <v>28514</v>
      </c>
      <c r="AB172" s="274">
        <v>1045841.61</v>
      </c>
      <c r="AC172" s="274">
        <v>192809.8</v>
      </c>
      <c r="AF172" s="103">
        <f t="shared" si="25"/>
        <v>631060.21</v>
      </c>
      <c r="AG172" s="37">
        <f t="shared" si="26"/>
        <v>183820.79999999999</v>
      </c>
      <c r="AH172" s="26">
        <f t="shared" si="22"/>
        <v>447239.41</v>
      </c>
      <c r="AI172" s="17">
        <f t="shared" si="27"/>
        <v>4130147.77</v>
      </c>
      <c r="AJ172" s="19">
        <f t="shared" si="23"/>
        <v>4002291.4099999997</v>
      </c>
      <c r="AK172" s="32">
        <f t="shared" si="24"/>
        <v>127856.36000000034</v>
      </c>
    </row>
    <row r="173" spans="1:37" x14ac:dyDescent="0.25">
      <c r="A173" s="1" t="s">
        <v>523</v>
      </c>
      <c r="B173" s="1" t="s">
        <v>524</v>
      </c>
      <c r="C173" s="92">
        <v>3470</v>
      </c>
      <c r="D173" s="93" t="s">
        <v>1252</v>
      </c>
      <c r="E173" s="288" t="s">
        <v>2170</v>
      </c>
      <c r="F173" s="272">
        <v>901606.21</v>
      </c>
      <c r="G173" s="272">
        <v>0</v>
      </c>
      <c r="H173" s="272">
        <v>37663.61</v>
      </c>
      <c r="J173" s="288">
        <v>708543</v>
      </c>
      <c r="K173" s="288">
        <v>550289.63</v>
      </c>
      <c r="O173" s="276">
        <v>13394.51</v>
      </c>
      <c r="Q173" s="288">
        <v>-16.899999999999999</v>
      </c>
      <c r="R173" s="288">
        <v>1658240.02</v>
      </c>
      <c r="T173" s="273">
        <v>2497393.19</v>
      </c>
      <c r="U173" s="273">
        <v>121800</v>
      </c>
      <c r="V173" s="273">
        <v>3936.37</v>
      </c>
      <c r="W173" s="273">
        <v>1222350</v>
      </c>
      <c r="X173" s="273">
        <v>1710</v>
      </c>
      <c r="Y173" s="274">
        <v>2303404</v>
      </c>
      <c r="Z173" s="274">
        <v>20140</v>
      </c>
      <c r="AB173" s="274">
        <v>1291590.1399999999</v>
      </c>
      <c r="AC173" s="274">
        <v>187495.09</v>
      </c>
      <c r="AF173" s="103">
        <f t="shared" si="25"/>
        <v>939269.82</v>
      </c>
      <c r="AG173" s="37">
        <f t="shared" si="26"/>
        <v>13394.51</v>
      </c>
      <c r="AH173" s="26">
        <f t="shared" si="22"/>
        <v>925875.30999999994</v>
      </c>
      <c r="AI173" s="17">
        <f t="shared" si="27"/>
        <v>3847189.56</v>
      </c>
      <c r="AJ173" s="19">
        <f t="shared" si="23"/>
        <v>3802629.2299999995</v>
      </c>
      <c r="AK173" s="32">
        <f t="shared" si="24"/>
        <v>44560.33000000054</v>
      </c>
    </row>
    <row r="174" spans="1:37" x14ac:dyDescent="0.25">
      <c r="A174" s="1" t="s">
        <v>523</v>
      </c>
      <c r="B174" s="1" t="s">
        <v>524</v>
      </c>
      <c r="C174" s="92">
        <v>6314</v>
      </c>
      <c r="D174" s="93" t="s">
        <v>1253</v>
      </c>
      <c r="E174" s="288" t="s">
        <v>2171</v>
      </c>
      <c r="F174" s="272">
        <v>469257.88</v>
      </c>
      <c r="H174" s="272">
        <v>101586.86</v>
      </c>
      <c r="J174" s="288">
        <v>401969.84</v>
      </c>
      <c r="K174" s="288">
        <v>104996.08</v>
      </c>
      <c r="O174" s="276">
        <v>631.19000000000005</v>
      </c>
      <c r="Q174" s="288">
        <v>14226.53</v>
      </c>
      <c r="R174" s="288">
        <v>2400624.13</v>
      </c>
      <c r="T174" s="273">
        <v>2577601.29</v>
      </c>
      <c r="U174" s="273">
        <v>292725</v>
      </c>
      <c r="V174" s="273">
        <v>1439.17</v>
      </c>
      <c r="W174" s="273">
        <v>1224551</v>
      </c>
      <c r="X174" s="273">
        <v>4400</v>
      </c>
      <c r="Y174" s="274">
        <v>2417647</v>
      </c>
      <c r="Z174" s="274">
        <v>12340</v>
      </c>
      <c r="AB174" s="274">
        <v>1166154.78</v>
      </c>
      <c r="AC174" s="274">
        <v>107024.92</v>
      </c>
      <c r="AF174" s="103">
        <f t="shared" si="25"/>
        <v>570844.74</v>
      </c>
      <c r="AG174" s="37">
        <f t="shared" si="26"/>
        <v>631.19000000000005</v>
      </c>
      <c r="AH174" s="26">
        <f t="shared" si="22"/>
        <v>570213.55000000005</v>
      </c>
      <c r="AI174" s="17">
        <f t="shared" si="27"/>
        <v>4100716.46</v>
      </c>
      <c r="AJ174" s="19">
        <f t="shared" si="23"/>
        <v>3703166.7</v>
      </c>
      <c r="AK174" s="32">
        <f t="shared" si="24"/>
        <v>397549.75999999978</v>
      </c>
    </row>
    <row r="175" spans="1:37" x14ac:dyDescent="0.25">
      <c r="A175" s="1" t="s">
        <v>527</v>
      </c>
      <c r="B175" s="1" t="s">
        <v>528</v>
      </c>
      <c r="C175" s="92">
        <v>4818</v>
      </c>
      <c r="D175" s="93" t="s">
        <v>1254</v>
      </c>
      <c r="E175" s="288" t="s">
        <v>2172</v>
      </c>
      <c r="F175" s="272">
        <v>808695.03</v>
      </c>
      <c r="G175" s="272">
        <v>0</v>
      </c>
      <c r="H175" s="272">
        <v>18540.47</v>
      </c>
      <c r="J175" s="288">
        <v>144359.66</v>
      </c>
      <c r="K175" s="288">
        <v>124957.89</v>
      </c>
      <c r="L175" s="276">
        <v>7000</v>
      </c>
      <c r="M175" s="276">
        <v>35562.5</v>
      </c>
      <c r="O175" s="276">
        <v>505.42</v>
      </c>
      <c r="R175" s="288">
        <v>1908740.29</v>
      </c>
      <c r="T175" s="273">
        <v>1841830.34</v>
      </c>
      <c r="U175" s="273">
        <v>452850</v>
      </c>
      <c r="V175" s="273">
        <v>4152.49</v>
      </c>
      <c r="W175" s="273">
        <v>1470580</v>
      </c>
      <c r="X175" s="273">
        <v>2379.98</v>
      </c>
      <c r="Y175" s="274">
        <v>2222620</v>
      </c>
      <c r="AB175" s="274">
        <v>854021.73</v>
      </c>
      <c r="AC175" s="274">
        <v>162875.78</v>
      </c>
      <c r="AF175" s="103">
        <f t="shared" si="25"/>
        <v>827235.5</v>
      </c>
      <c r="AG175" s="37">
        <f t="shared" si="26"/>
        <v>43067.92</v>
      </c>
      <c r="AH175" s="26">
        <f t="shared" si="22"/>
        <v>784167.58</v>
      </c>
      <c r="AI175" s="17">
        <f t="shared" si="27"/>
        <v>3771792.81</v>
      </c>
      <c r="AJ175" s="19">
        <f t="shared" si="23"/>
        <v>3239517.51</v>
      </c>
      <c r="AK175" s="32">
        <f t="shared" si="24"/>
        <v>532275.30000000028</v>
      </c>
    </row>
    <row r="176" spans="1:37" x14ac:dyDescent="0.25">
      <c r="A176" s="1" t="s">
        <v>527</v>
      </c>
      <c r="B176" s="1" t="s">
        <v>528</v>
      </c>
      <c r="C176" s="92">
        <v>3493</v>
      </c>
      <c r="D176" s="93" t="s">
        <v>1255</v>
      </c>
      <c r="E176" s="288" t="s">
        <v>2173</v>
      </c>
      <c r="F176" s="272">
        <v>682017.93</v>
      </c>
      <c r="G176" s="272">
        <v>0</v>
      </c>
      <c r="H176" s="272">
        <v>32976.370000000003</v>
      </c>
      <c r="J176" s="288">
        <v>520018.73</v>
      </c>
      <c r="K176" s="288">
        <v>214369.73</v>
      </c>
      <c r="L176" s="276">
        <v>5000</v>
      </c>
      <c r="M176" s="276">
        <v>32062.5</v>
      </c>
      <c r="O176" s="276">
        <v>219.73</v>
      </c>
      <c r="R176" s="288">
        <v>2036218.61</v>
      </c>
      <c r="T176" s="273">
        <v>2305120.5</v>
      </c>
      <c r="U176" s="273">
        <v>202360</v>
      </c>
      <c r="V176" s="273">
        <v>2825.52</v>
      </c>
      <c r="W176" s="273">
        <v>1512160</v>
      </c>
      <c r="Y176" s="274">
        <v>2743900</v>
      </c>
      <c r="AB176" s="274">
        <v>686367.28</v>
      </c>
      <c r="AC176" s="274">
        <v>286631.64</v>
      </c>
      <c r="AF176" s="103">
        <f t="shared" si="25"/>
        <v>714994.3</v>
      </c>
      <c r="AG176" s="37">
        <f t="shared" si="26"/>
        <v>37282.230000000003</v>
      </c>
      <c r="AH176" s="26">
        <f t="shared" si="22"/>
        <v>677712.07000000007</v>
      </c>
      <c r="AI176" s="17">
        <f t="shared" si="27"/>
        <v>4022466.02</v>
      </c>
      <c r="AJ176" s="19">
        <f t="shared" si="23"/>
        <v>3716898.9200000004</v>
      </c>
      <c r="AK176" s="32">
        <f t="shared" si="24"/>
        <v>305567.09999999963</v>
      </c>
    </row>
    <row r="177" spans="1:37" x14ac:dyDescent="0.25">
      <c r="A177" s="1" t="s">
        <v>527</v>
      </c>
      <c r="B177" s="1" t="s">
        <v>528</v>
      </c>
      <c r="C177" s="92">
        <v>2171</v>
      </c>
      <c r="D177" s="93" t="s">
        <v>1256</v>
      </c>
      <c r="E177" s="288" t="s">
        <v>2174</v>
      </c>
      <c r="F177" s="272">
        <v>589861.56999999995</v>
      </c>
      <c r="G177" s="272">
        <v>0</v>
      </c>
      <c r="H177" s="272">
        <v>16796.29</v>
      </c>
      <c r="J177" s="288">
        <v>130099.62</v>
      </c>
      <c r="K177" s="288">
        <v>233675.01</v>
      </c>
      <c r="L177" s="276">
        <v>4000</v>
      </c>
      <c r="M177" s="276">
        <v>24562.5</v>
      </c>
      <c r="O177" s="276">
        <v>214.55</v>
      </c>
      <c r="Q177" s="288">
        <v>1858.62</v>
      </c>
      <c r="R177" s="288">
        <v>2581996.2400000002</v>
      </c>
      <c r="T177" s="273">
        <v>1284227.1399999999</v>
      </c>
      <c r="U177" s="273">
        <v>149878</v>
      </c>
      <c r="V177" s="273">
        <v>2200.6999999999998</v>
      </c>
      <c r="W177" s="273">
        <v>1276300</v>
      </c>
      <c r="Y177" s="274">
        <v>1823950</v>
      </c>
      <c r="AB177" s="274">
        <v>448156.22</v>
      </c>
      <c r="AC177" s="274">
        <v>221716.38</v>
      </c>
      <c r="AF177" s="103">
        <f t="shared" si="25"/>
        <v>606657.86</v>
      </c>
      <c r="AG177" s="37">
        <f t="shared" si="26"/>
        <v>28777.05</v>
      </c>
      <c r="AH177" s="26">
        <f t="shared" si="22"/>
        <v>577880.80999999994</v>
      </c>
      <c r="AI177" s="17">
        <f t="shared" si="27"/>
        <v>2712605.84</v>
      </c>
      <c r="AJ177" s="19">
        <f t="shared" si="23"/>
        <v>2493822.5999999996</v>
      </c>
      <c r="AK177" s="32">
        <f t="shared" si="24"/>
        <v>218783.24000000022</v>
      </c>
    </row>
    <row r="178" spans="1:37" x14ac:dyDescent="0.25">
      <c r="A178" s="1" t="s">
        <v>527</v>
      </c>
      <c r="B178" s="1" t="s">
        <v>528</v>
      </c>
      <c r="C178" s="92">
        <v>4974</v>
      </c>
      <c r="D178" s="93" t="s">
        <v>1257</v>
      </c>
      <c r="E178" s="288" t="s">
        <v>2175</v>
      </c>
      <c r="F178" s="272">
        <v>400700.24</v>
      </c>
      <c r="G178" s="272">
        <v>38600</v>
      </c>
      <c r="H178" s="272">
        <v>19535.650000000001</v>
      </c>
      <c r="I178" s="272">
        <v>0</v>
      </c>
      <c r="J178" s="288">
        <v>234582.33</v>
      </c>
      <c r="K178" s="288">
        <v>201124.24</v>
      </c>
      <c r="L178" s="276">
        <v>7000</v>
      </c>
      <c r="M178" s="276">
        <v>33288.589999999997</v>
      </c>
      <c r="O178" s="276">
        <v>656.76</v>
      </c>
      <c r="R178" s="288">
        <v>1442473.15</v>
      </c>
      <c r="T178" s="273">
        <v>1817634.23</v>
      </c>
      <c r="U178" s="273">
        <v>169954</v>
      </c>
      <c r="V178" s="273">
        <v>2581.14</v>
      </c>
      <c r="W178" s="273">
        <v>1087680</v>
      </c>
      <c r="X178" s="273">
        <v>180</v>
      </c>
      <c r="Y178" s="274">
        <v>1867880</v>
      </c>
      <c r="AB178" s="274">
        <v>1023708.7</v>
      </c>
      <c r="AC178" s="274">
        <v>204350.39</v>
      </c>
      <c r="AF178" s="103">
        <f t="shared" si="25"/>
        <v>458835.89</v>
      </c>
      <c r="AG178" s="37">
        <f t="shared" si="26"/>
        <v>40945.35</v>
      </c>
      <c r="AH178" s="26">
        <f t="shared" si="22"/>
        <v>417890.54000000004</v>
      </c>
      <c r="AI178" s="17">
        <f t="shared" si="27"/>
        <v>3078029.37</v>
      </c>
      <c r="AJ178" s="19">
        <f t="shared" si="23"/>
        <v>3095939.0900000003</v>
      </c>
      <c r="AK178" s="32">
        <f t="shared" si="24"/>
        <v>-17909.720000000205</v>
      </c>
    </row>
    <row r="179" spans="1:37" x14ac:dyDescent="0.25">
      <c r="A179" s="1" t="s">
        <v>527</v>
      </c>
      <c r="B179" s="1" t="s">
        <v>528</v>
      </c>
      <c r="C179" s="92">
        <v>2190</v>
      </c>
      <c r="D179" s="93" t="s">
        <v>1258</v>
      </c>
      <c r="E179" s="288" t="s">
        <v>2176</v>
      </c>
      <c r="F179" s="272">
        <v>708805.26</v>
      </c>
      <c r="G179" s="272">
        <v>0</v>
      </c>
      <c r="H179" s="272">
        <v>11269.93</v>
      </c>
      <c r="J179" s="288">
        <v>294077.65999999997</v>
      </c>
      <c r="K179" s="288">
        <v>131592.23000000001</v>
      </c>
      <c r="L179" s="276">
        <v>4000</v>
      </c>
      <c r="M179" s="276">
        <v>27071.759999999998</v>
      </c>
      <c r="O179" s="276">
        <v>0</v>
      </c>
      <c r="R179" s="288">
        <v>1708773.29</v>
      </c>
      <c r="T179" s="273">
        <v>1185824.44</v>
      </c>
      <c r="U179" s="273">
        <v>104920</v>
      </c>
      <c r="V179" s="273">
        <v>3051.82</v>
      </c>
      <c r="W179" s="273">
        <v>1170820</v>
      </c>
      <c r="Y179" s="274">
        <v>1625980</v>
      </c>
      <c r="AB179" s="274">
        <v>609953.27</v>
      </c>
      <c r="AC179" s="274">
        <v>196431.7</v>
      </c>
      <c r="AF179" s="103">
        <f t="shared" si="25"/>
        <v>720075.19000000006</v>
      </c>
      <c r="AG179" s="37">
        <f t="shared" si="26"/>
        <v>31071.759999999998</v>
      </c>
      <c r="AH179" s="26">
        <f t="shared" si="22"/>
        <v>689003.43</v>
      </c>
      <c r="AI179" s="17">
        <f t="shared" si="27"/>
        <v>2464616.2599999998</v>
      </c>
      <c r="AJ179" s="19">
        <f t="shared" si="23"/>
        <v>2432364.9700000002</v>
      </c>
      <c r="AK179" s="32">
        <f t="shared" si="24"/>
        <v>32251.289999999572</v>
      </c>
    </row>
    <row r="180" spans="1:37" x14ac:dyDescent="0.25">
      <c r="A180" s="1" t="s">
        <v>527</v>
      </c>
      <c r="B180" s="1" t="s">
        <v>528</v>
      </c>
      <c r="C180" s="92">
        <v>3183</v>
      </c>
      <c r="D180" s="93" t="s">
        <v>1259</v>
      </c>
      <c r="E180" s="288" t="s">
        <v>2177</v>
      </c>
      <c r="F180" s="272">
        <v>425134.07</v>
      </c>
      <c r="G180" s="272">
        <v>0</v>
      </c>
      <c r="H180" s="272">
        <v>19613.650000000001</v>
      </c>
      <c r="J180" s="288">
        <v>30380.19</v>
      </c>
      <c r="K180" s="288">
        <v>110318.59</v>
      </c>
      <c r="L180" s="276">
        <v>5750</v>
      </c>
      <c r="M180" s="276">
        <v>28262.5</v>
      </c>
      <c r="O180" s="276">
        <v>131.88999999999999</v>
      </c>
      <c r="Q180" s="288">
        <v>1311</v>
      </c>
      <c r="R180" s="288">
        <v>1572242.02</v>
      </c>
      <c r="T180" s="273">
        <v>1331468.29</v>
      </c>
      <c r="U180" s="273">
        <v>143600</v>
      </c>
      <c r="V180" s="273">
        <v>1782.97</v>
      </c>
      <c r="W180" s="273">
        <v>1125260</v>
      </c>
      <c r="Y180" s="274">
        <v>1672530</v>
      </c>
      <c r="AB180" s="274">
        <v>589198.88</v>
      </c>
      <c r="AC180" s="274">
        <v>69858.97</v>
      </c>
      <c r="AF180" s="103">
        <f t="shared" si="25"/>
        <v>444747.72000000003</v>
      </c>
      <c r="AG180" s="37">
        <f t="shared" si="26"/>
        <v>34144.39</v>
      </c>
      <c r="AH180" s="26">
        <f t="shared" si="22"/>
        <v>410603.33</v>
      </c>
      <c r="AI180" s="17">
        <f t="shared" si="27"/>
        <v>2602111.2599999998</v>
      </c>
      <c r="AJ180" s="19">
        <f t="shared" si="23"/>
        <v>2331587.85</v>
      </c>
      <c r="AK180" s="32">
        <f t="shared" si="24"/>
        <v>270523.40999999968</v>
      </c>
    </row>
    <row r="181" spans="1:37" x14ac:dyDescent="0.25">
      <c r="A181" s="1" t="s">
        <v>527</v>
      </c>
      <c r="B181" s="1" t="s">
        <v>528</v>
      </c>
      <c r="C181" s="92">
        <v>3642</v>
      </c>
      <c r="D181" s="93" t="s">
        <v>1260</v>
      </c>
      <c r="E181" s="288" t="s">
        <v>2178</v>
      </c>
      <c r="F181" s="272">
        <v>402550.1</v>
      </c>
      <c r="G181" s="272">
        <v>0</v>
      </c>
      <c r="H181" s="272">
        <v>24191.93</v>
      </c>
      <c r="J181" s="288">
        <v>96158.42</v>
      </c>
      <c r="K181" s="288">
        <v>167440.42000000001</v>
      </c>
      <c r="L181" s="276">
        <v>5000</v>
      </c>
      <c r="M181" s="276">
        <v>37478.5</v>
      </c>
      <c r="O181" s="276">
        <v>334.73</v>
      </c>
      <c r="R181" s="288">
        <v>1286359.3700000001</v>
      </c>
      <c r="T181" s="273">
        <v>1586916.43</v>
      </c>
      <c r="U181" s="273">
        <v>230000</v>
      </c>
      <c r="V181" s="273">
        <v>1925.1</v>
      </c>
      <c r="W181" s="273">
        <v>1210380</v>
      </c>
      <c r="Y181" s="274">
        <v>1811220</v>
      </c>
      <c r="AB181" s="274">
        <v>692711.85</v>
      </c>
      <c r="AC181" s="274">
        <v>96941.4</v>
      </c>
      <c r="AF181" s="103">
        <f t="shared" si="25"/>
        <v>426742.02999999997</v>
      </c>
      <c r="AG181" s="37">
        <f t="shared" si="26"/>
        <v>42813.23</v>
      </c>
      <c r="AH181" s="26">
        <f t="shared" si="22"/>
        <v>383928.8</v>
      </c>
      <c r="AI181" s="17">
        <f t="shared" si="27"/>
        <v>3029221.5300000003</v>
      </c>
      <c r="AJ181" s="19">
        <f t="shared" si="23"/>
        <v>2600873.25</v>
      </c>
      <c r="AK181" s="32">
        <f t="shared" si="24"/>
        <v>428348.28000000026</v>
      </c>
    </row>
    <row r="182" spans="1:37" x14ac:dyDescent="0.25">
      <c r="A182" s="1" t="s">
        <v>531</v>
      </c>
      <c r="B182" s="1" t="s">
        <v>533</v>
      </c>
      <c r="C182" s="92">
        <v>3093</v>
      </c>
      <c r="D182" s="93" t="s">
        <v>1261</v>
      </c>
      <c r="E182" s="288" t="s">
        <v>2179</v>
      </c>
      <c r="F182" s="272">
        <v>424638.64</v>
      </c>
      <c r="G182" s="272">
        <v>26795.14</v>
      </c>
      <c r="H182" s="272">
        <v>72690.990000000005</v>
      </c>
      <c r="J182" s="288">
        <v>254703.65</v>
      </c>
      <c r="K182" s="288">
        <v>104324.23</v>
      </c>
      <c r="L182" s="276">
        <v>67629.47</v>
      </c>
      <c r="M182" s="276">
        <v>12996.65</v>
      </c>
      <c r="N182" s="276">
        <v>1107</v>
      </c>
      <c r="Q182" s="288">
        <v>2696</v>
      </c>
      <c r="R182" s="288">
        <v>1621669.25</v>
      </c>
      <c r="T182" s="273">
        <v>777633.46</v>
      </c>
      <c r="U182" s="273">
        <v>73870</v>
      </c>
      <c r="V182" s="273">
        <v>1863.89</v>
      </c>
      <c r="W182" s="273">
        <v>631700</v>
      </c>
      <c r="X182" s="273">
        <v>235871.4</v>
      </c>
      <c r="Y182" s="274">
        <v>1056317</v>
      </c>
      <c r="AB182" s="274">
        <v>487303.91</v>
      </c>
      <c r="AC182" s="274">
        <v>93518.42</v>
      </c>
      <c r="AE182" s="274">
        <v>102.46</v>
      </c>
      <c r="AF182" s="103">
        <f t="shared" si="25"/>
        <v>524124.77</v>
      </c>
      <c r="AG182" s="37">
        <f t="shared" si="26"/>
        <v>81733.119999999995</v>
      </c>
      <c r="AH182" s="26">
        <f t="shared" si="22"/>
        <v>442391.65</v>
      </c>
      <c r="AI182" s="17">
        <f t="shared" si="27"/>
        <v>1720938.75</v>
      </c>
      <c r="AJ182" s="19">
        <f t="shared" si="23"/>
        <v>1637241.7899999998</v>
      </c>
      <c r="AK182" s="32">
        <f t="shared" si="24"/>
        <v>83696.960000000196</v>
      </c>
    </row>
    <row r="183" spans="1:37" x14ac:dyDescent="0.25">
      <c r="A183" s="1" t="s">
        <v>531</v>
      </c>
      <c r="B183" s="1" t="s">
        <v>533</v>
      </c>
      <c r="C183" s="92">
        <v>2775</v>
      </c>
      <c r="D183" s="93" t="s">
        <v>1262</v>
      </c>
      <c r="E183" s="288" t="s">
        <v>2180</v>
      </c>
      <c r="F183" s="272">
        <v>136445.32999999999</v>
      </c>
      <c r="G183" s="272">
        <v>0</v>
      </c>
      <c r="H183" s="272">
        <v>96542.59</v>
      </c>
      <c r="J183" s="288">
        <v>360197.43</v>
      </c>
      <c r="K183" s="288">
        <v>211541.84</v>
      </c>
      <c r="L183" s="276">
        <v>85500</v>
      </c>
      <c r="O183" s="276">
        <v>1180</v>
      </c>
      <c r="Q183" s="288">
        <v>-10000</v>
      </c>
      <c r="R183" s="288">
        <v>2143817.25</v>
      </c>
      <c r="T183" s="273">
        <v>1408191.03</v>
      </c>
      <c r="U183" s="273">
        <v>286250</v>
      </c>
      <c r="V183" s="273">
        <v>1047.5</v>
      </c>
      <c r="W183" s="273">
        <v>1434780</v>
      </c>
      <c r="X183" s="273">
        <v>80385</v>
      </c>
      <c r="Y183" s="274">
        <v>1969620</v>
      </c>
      <c r="AB183" s="274">
        <v>875383.79</v>
      </c>
      <c r="AC183" s="274">
        <v>153579.47</v>
      </c>
      <c r="AF183" s="103">
        <f t="shared" si="25"/>
        <v>232987.91999999998</v>
      </c>
      <c r="AG183" s="37">
        <f t="shared" si="26"/>
        <v>86680</v>
      </c>
      <c r="AH183" s="26">
        <f t="shared" si="22"/>
        <v>146307.91999999998</v>
      </c>
      <c r="AI183" s="17">
        <f t="shared" si="27"/>
        <v>3210653.5300000003</v>
      </c>
      <c r="AJ183" s="19">
        <f t="shared" si="23"/>
        <v>2998583.2600000002</v>
      </c>
      <c r="AK183" s="32">
        <f t="shared" si="24"/>
        <v>212070.27000000002</v>
      </c>
    </row>
    <row r="184" spans="1:37" x14ac:dyDescent="0.25">
      <c r="A184" s="1" t="s">
        <v>531</v>
      </c>
      <c r="B184" s="1" t="s">
        <v>533</v>
      </c>
      <c r="C184" s="92">
        <v>2224</v>
      </c>
      <c r="D184" s="93" t="s">
        <v>1263</v>
      </c>
      <c r="E184" s="288" t="s">
        <v>2181</v>
      </c>
      <c r="F184" s="272">
        <v>431611.85</v>
      </c>
      <c r="G184" s="272">
        <v>19205.95</v>
      </c>
      <c r="H184" s="272">
        <v>38387.910000000003</v>
      </c>
      <c r="J184" s="288">
        <v>2357683.19</v>
      </c>
      <c r="K184" s="288">
        <v>192969.78</v>
      </c>
      <c r="L184" s="276">
        <v>21000</v>
      </c>
      <c r="O184" s="276">
        <v>0</v>
      </c>
      <c r="R184" s="288">
        <v>309335.96999999997</v>
      </c>
      <c r="T184" s="273">
        <v>852098</v>
      </c>
      <c r="U184" s="273">
        <v>93960</v>
      </c>
      <c r="V184" s="273">
        <v>1122.22</v>
      </c>
      <c r="W184" s="273">
        <v>1017920</v>
      </c>
      <c r="X184" s="273">
        <v>126600</v>
      </c>
      <c r="Y184" s="274">
        <v>1360760</v>
      </c>
      <c r="AB184" s="274">
        <v>505473.93</v>
      </c>
      <c r="AC184" s="274">
        <v>173258.25</v>
      </c>
      <c r="AF184" s="103">
        <f t="shared" si="25"/>
        <v>489205.70999999996</v>
      </c>
      <c r="AG184" s="37">
        <f t="shared" si="26"/>
        <v>21000</v>
      </c>
      <c r="AH184" s="26">
        <f t="shared" si="22"/>
        <v>468205.70999999996</v>
      </c>
      <c r="AI184" s="17">
        <f t="shared" si="27"/>
        <v>2091700.22</v>
      </c>
      <c r="AJ184" s="19">
        <f t="shared" si="23"/>
        <v>2039492.18</v>
      </c>
      <c r="AK184" s="32">
        <f t="shared" si="24"/>
        <v>52208.040000000037</v>
      </c>
    </row>
    <row r="185" spans="1:37" x14ac:dyDescent="0.25">
      <c r="A185" s="1" t="s">
        <v>531</v>
      </c>
      <c r="B185" s="1" t="s">
        <v>533</v>
      </c>
      <c r="C185" s="92">
        <v>2037</v>
      </c>
      <c r="D185" s="93" t="s">
        <v>1264</v>
      </c>
      <c r="E185" s="288" t="s">
        <v>2182</v>
      </c>
      <c r="F185" s="272">
        <v>134257</v>
      </c>
      <c r="G185" s="272">
        <v>29510.95</v>
      </c>
      <c r="H185" s="272">
        <v>53821.599999999999</v>
      </c>
      <c r="J185" s="288">
        <v>97859.91</v>
      </c>
      <c r="K185" s="288">
        <v>79167.92</v>
      </c>
      <c r="L185" s="276">
        <v>12300</v>
      </c>
      <c r="M185" s="276">
        <v>56537</v>
      </c>
      <c r="O185" s="276">
        <v>161</v>
      </c>
      <c r="Q185" s="288">
        <v>-20000</v>
      </c>
      <c r="R185" s="288">
        <v>1558084.6</v>
      </c>
      <c r="T185" s="273">
        <v>943415.37</v>
      </c>
      <c r="U185" s="273">
        <v>86800</v>
      </c>
      <c r="V185" s="273">
        <v>943.71</v>
      </c>
      <c r="W185" s="273">
        <v>693990</v>
      </c>
      <c r="X185" s="273">
        <v>95292.99</v>
      </c>
      <c r="Y185" s="274">
        <v>1135790</v>
      </c>
      <c r="AB185" s="274">
        <v>689695.96</v>
      </c>
      <c r="AC185" s="274">
        <v>139743.35999999999</v>
      </c>
      <c r="AF185" s="103">
        <f t="shared" si="25"/>
        <v>217589.55000000002</v>
      </c>
      <c r="AG185" s="37">
        <f t="shared" si="26"/>
        <v>68998</v>
      </c>
      <c r="AH185" s="26">
        <f t="shared" si="22"/>
        <v>148591.55000000002</v>
      </c>
      <c r="AI185" s="17">
        <f t="shared" si="27"/>
        <v>1820442.07</v>
      </c>
      <c r="AJ185" s="19">
        <f t="shared" si="23"/>
        <v>1965229.3199999998</v>
      </c>
      <c r="AK185" s="32">
        <f t="shared" si="24"/>
        <v>-144787.24999999977</v>
      </c>
    </row>
    <row r="186" spans="1:37" x14ac:dyDescent="0.25">
      <c r="A186" s="1" t="s">
        <v>531</v>
      </c>
      <c r="B186" s="1" t="s">
        <v>533</v>
      </c>
      <c r="C186" s="92">
        <v>3571</v>
      </c>
      <c r="D186" s="93" t="s">
        <v>1265</v>
      </c>
      <c r="E186" s="288" t="s">
        <v>2183</v>
      </c>
      <c r="F186" s="272">
        <v>316357.52</v>
      </c>
      <c r="G186" s="272">
        <v>8434.15</v>
      </c>
      <c r="H186" s="272">
        <v>17573.150000000001</v>
      </c>
      <c r="J186" s="288">
        <v>400434.69</v>
      </c>
      <c r="K186" s="288">
        <v>238433.02</v>
      </c>
      <c r="L186" s="276">
        <v>300</v>
      </c>
      <c r="Q186" s="288">
        <v>20571.91</v>
      </c>
      <c r="R186" s="288">
        <v>1939631.19</v>
      </c>
      <c r="T186" s="273">
        <v>1674390.66</v>
      </c>
      <c r="U186" s="273">
        <v>148490</v>
      </c>
      <c r="V186" s="273">
        <v>1799.18</v>
      </c>
      <c r="W186" s="273">
        <v>1165950</v>
      </c>
      <c r="X186" s="273">
        <v>164766</v>
      </c>
      <c r="Y186" s="274">
        <v>2033852.96</v>
      </c>
      <c r="AB186" s="274">
        <v>891415.18</v>
      </c>
      <c r="AC186" s="274">
        <v>239363.75</v>
      </c>
      <c r="AF186" s="103">
        <f t="shared" si="25"/>
        <v>342364.82000000007</v>
      </c>
      <c r="AG186" s="37">
        <f t="shared" si="26"/>
        <v>300</v>
      </c>
      <c r="AH186" s="26">
        <f t="shared" si="22"/>
        <v>342064.82000000007</v>
      </c>
      <c r="AI186" s="17">
        <f t="shared" si="27"/>
        <v>3155395.84</v>
      </c>
      <c r="AJ186" s="19">
        <f t="shared" si="23"/>
        <v>3164631.89</v>
      </c>
      <c r="AK186" s="32">
        <f t="shared" si="24"/>
        <v>-9236.0500000002794</v>
      </c>
    </row>
    <row r="187" spans="1:37" x14ac:dyDescent="0.25">
      <c r="A187" s="1" t="s">
        <v>531</v>
      </c>
      <c r="B187" s="1" t="s">
        <v>533</v>
      </c>
      <c r="C187" s="92">
        <v>6793</v>
      </c>
      <c r="D187" s="93" t="s">
        <v>1266</v>
      </c>
      <c r="E187" s="288" t="s">
        <v>2184</v>
      </c>
      <c r="F187" s="272">
        <v>508406.69</v>
      </c>
      <c r="G187" s="272">
        <v>39817.75</v>
      </c>
      <c r="H187" s="272">
        <v>245264.31</v>
      </c>
      <c r="J187" s="288">
        <v>124893.75</v>
      </c>
      <c r="K187" s="288">
        <v>108723.61</v>
      </c>
      <c r="L187" s="276">
        <v>18250</v>
      </c>
      <c r="M187" s="276">
        <v>10500</v>
      </c>
      <c r="O187" s="276">
        <v>0</v>
      </c>
      <c r="R187" s="288">
        <v>2258666.42</v>
      </c>
      <c r="T187" s="273">
        <v>2115754.79</v>
      </c>
      <c r="U187" s="273">
        <v>115720</v>
      </c>
      <c r="V187" s="273">
        <v>2624.39</v>
      </c>
      <c r="W187" s="273">
        <v>1994750</v>
      </c>
      <c r="X187" s="273">
        <v>167308.01999999999</v>
      </c>
      <c r="Y187" s="274">
        <v>3062106</v>
      </c>
      <c r="AB187" s="274">
        <v>890303.44</v>
      </c>
      <c r="AC187" s="274">
        <v>237450.07</v>
      </c>
      <c r="AF187" s="103">
        <f t="shared" si="25"/>
        <v>793488.75</v>
      </c>
      <c r="AG187" s="37">
        <f t="shared" si="26"/>
        <v>28750</v>
      </c>
      <c r="AH187" s="26">
        <f t="shared" si="22"/>
        <v>764738.75</v>
      </c>
      <c r="AI187" s="17">
        <f t="shared" si="27"/>
        <v>4396157.1999999993</v>
      </c>
      <c r="AJ187" s="19">
        <f t="shared" si="23"/>
        <v>4189859.51</v>
      </c>
      <c r="AK187" s="32">
        <f t="shared" si="24"/>
        <v>206297.68999999948</v>
      </c>
    </row>
    <row r="188" spans="1:37" x14ac:dyDescent="0.25">
      <c r="A188" s="1" t="s">
        <v>531</v>
      </c>
      <c r="B188" s="1" t="s">
        <v>533</v>
      </c>
      <c r="C188" s="92">
        <v>1011</v>
      </c>
      <c r="D188" s="93" t="s">
        <v>1267</v>
      </c>
      <c r="E188" s="288" t="s">
        <v>2185</v>
      </c>
      <c r="F188" s="272">
        <v>127842.93</v>
      </c>
      <c r="G188" s="272">
        <v>37328.400000000001</v>
      </c>
      <c r="H188" s="272">
        <v>42225.7</v>
      </c>
      <c r="J188" s="288">
        <v>-49685.16</v>
      </c>
      <c r="K188" s="288">
        <v>699691.84</v>
      </c>
      <c r="L188" s="276">
        <v>19622</v>
      </c>
      <c r="M188" s="276">
        <v>40085</v>
      </c>
      <c r="Q188" s="288">
        <v>7230</v>
      </c>
      <c r="R188" s="288">
        <v>3335566.08</v>
      </c>
      <c r="T188" s="273">
        <v>688578.19</v>
      </c>
      <c r="U188" s="273">
        <v>43600</v>
      </c>
      <c r="V188" s="273">
        <v>1127.1600000000001</v>
      </c>
      <c r="W188" s="273">
        <v>756135</v>
      </c>
      <c r="X188" s="273">
        <v>726677</v>
      </c>
      <c r="Y188" s="274">
        <v>990283</v>
      </c>
      <c r="AB188" s="274">
        <v>495730.83</v>
      </c>
      <c r="AC188" s="274">
        <v>188258.76</v>
      </c>
      <c r="AE188" s="274">
        <v>70.12</v>
      </c>
      <c r="AF188" s="103">
        <f t="shared" si="25"/>
        <v>207397.02999999997</v>
      </c>
      <c r="AG188" s="37">
        <f t="shared" si="26"/>
        <v>59707</v>
      </c>
      <c r="AH188" s="26">
        <f t="shared" si="22"/>
        <v>147690.02999999997</v>
      </c>
      <c r="AI188" s="17">
        <f t="shared" si="27"/>
        <v>2216117.35</v>
      </c>
      <c r="AJ188" s="19">
        <f t="shared" si="23"/>
        <v>1674342.7100000002</v>
      </c>
      <c r="AK188" s="32">
        <f t="shared" si="24"/>
        <v>541774.6399999999</v>
      </c>
    </row>
    <row r="189" spans="1:37" x14ac:dyDescent="0.25">
      <c r="A189" s="1" t="s">
        <v>531</v>
      </c>
      <c r="B189" s="1" t="s">
        <v>533</v>
      </c>
      <c r="C189" s="92">
        <v>3164</v>
      </c>
      <c r="D189" s="93" t="s">
        <v>1268</v>
      </c>
      <c r="E189" s="288" t="s">
        <v>2186</v>
      </c>
      <c r="F189" s="272">
        <v>381612.74</v>
      </c>
      <c r="G189" s="272">
        <v>0</v>
      </c>
      <c r="H189" s="272">
        <v>33402.639999999999</v>
      </c>
      <c r="J189" s="288">
        <v>283402.68</v>
      </c>
      <c r="K189" s="288">
        <v>74898.100000000006</v>
      </c>
      <c r="L189" s="276">
        <v>29390</v>
      </c>
      <c r="M189" s="276">
        <v>39045.599999999999</v>
      </c>
      <c r="O189" s="276">
        <v>0</v>
      </c>
      <c r="R189" s="288">
        <v>1980732.96</v>
      </c>
      <c r="T189" s="273">
        <v>1540758.52</v>
      </c>
      <c r="U189" s="273">
        <v>109750</v>
      </c>
      <c r="V189" s="273">
        <v>2760.82</v>
      </c>
      <c r="W189" s="273">
        <v>913185</v>
      </c>
      <c r="X189" s="273">
        <v>193985.61</v>
      </c>
      <c r="Y189" s="274">
        <v>1708867</v>
      </c>
      <c r="AB189" s="274">
        <v>764065.64</v>
      </c>
      <c r="AC189" s="274">
        <v>198167.77</v>
      </c>
      <c r="AF189" s="103">
        <f t="shared" si="25"/>
        <v>415015.38</v>
      </c>
      <c r="AG189" s="37">
        <f t="shared" si="26"/>
        <v>68435.600000000006</v>
      </c>
      <c r="AH189" s="26">
        <f t="shared" si="22"/>
        <v>346579.78</v>
      </c>
      <c r="AI189" s="17">
        <f t="shared" si="27"/>
        <v>2760439.9499999997</v>
      </c>
      <c r="AJ189" s="19">
        <f t="shared" si="23"/>
        <v>2671100.41</v>
      </c>
      <c r="AK189" s="32">
        <f t="shared" si="24"/>
        <v>89339.539999999572</v>
      </c>
    </row>
    <row r="190" spans="1:37" x14ac:dyDescent="0.25">
      <c r="AF190" s="103">
        <f t="shared" si="25"/>
        <v>0</v>
      </c>
      <c r="AG190" s="37">
        <f t="shared" si="26"/>
        <v>0</v>
      </c>
      <c r="AH190" s="26">
        <f t="shared" si="22"/>
        <v>0</v>
      </c>
      <c r="AI190" s="17">
        <f t="shared" si="27"/>
        <v>0</v>
      </c>
      <c r="AJ190" s="19">
        <f t="shared" si="23"/>
        <v>0</v>
      </c>
      <c r="AK190" s="32">
        <f t="shared" si="24"/>
        <v>0</v>
      </c>
    </row>
    <row r="191" spans="1:37" x14ac:dyDescent="0.25">
      <c r="AF191" s="103">
        <f t="shared" si="25"/>
        <v>0</v>
      </c>
      <c r="AG191" s="37">
        <f t="shared" si="26"/>
        <v>0</v>
      </c>
      <c r="AH191" s="26">
        <f t="shared" si="22"/>
        <v>0</v>
      </c>
      <c r="AI191" s="17">
        <f t="shared" si="27"/>
        <v>0</v>
      </c>
      <c r="AJ191" s="19">
        <f t="shared" si="23"/>
        <v>0</v>
      </c>
      <c r="AK191" s="32">
        <f t="shared" si="24"/>
        <v>0</v>
      </c>
    </row>
    <row r="192" spans="1:37" x14ac:dyDescent="0.25">
      <c r="AF192" s="103">
        <f t="shared" si="25"/>
        <v>0</v>
      </c>
      <c r="AG192" s="37">
        <f t="shared" si="26"/>
        <v>0</v>
      </c>
      <c r="AH192" s="26">
        <f t="shared" si="22"/>
        <v>0</v>
      </c>
      <c r="AI192" s="17">
        <f t="shared" si="27"/>
        <v>0</v>
      </c>
      <c r="AJ192" s="19">
        <f t="shared" si="23"/>
        <v>0</v>
      </c>
      <c r="AK192" s="32">
        <f t="shared" si="24"/>
        <v>0</v>
      </c>
    </row>
    <row r="193" spans="32:36" x14ac:dyDescent="0.25">
      <c r="AF193" s="101"/>
      <c r="AH193" s="38"/>
      <c r="AI193" s="39"/>
      <c r="AJ193" s="28"/>
    </row>
    <row r="194" spans="32:36" x14ac:dyDescent="0.25">
      <c r="AF194" s="101"/>
      <c r="AH194" s="38"/>
    </row>
    <row r="195" spans="32:36" x14ac:dyDescent="0.25">
      <c r="AH195" s="3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0"/>
  <sheetViews>
    <sheetView topLeftCell="A104" zoomScale="60" zoomScaleNormal="60" workbookViewId="0">
      <selection activeCell="AG1" sqref="A1:AG154"/>
    </sheetView>
  </sheetViews>
  <sheetFormatPr defaultColWidth="9.09765625" defaultRowHeight="13.8" x14ac:dyDescent="0.25"/>
  <cols>
    <col min="1" max="1" width="49.09765625" style="56" bestFit="1" customWidth="1"/>
    <col min="2" max="2" width="33.09765625" style="123" bestFit="1" customWidth="1"/>
    <col min="3" max="3" width="32.19921875" style="123" bestFit="1" customWidth="1"/>
    <col min="4" max="4" width="24" style="123" bestFit="1" customWidth="1"/>
    <col min="5" max="6" width="15.8984375" style="56" bestFit="1" customWidth="1"/>
    <col min="7" max="7" width="21.69921875" style="56" bestFit="1" customWidth="1"/>
    <col min="8" max="8" width="21.59765625" style="56" bestFit="1" customWidth="1"/>
    <col min="9" max="9" width="18" style="291" bestFit="1" customWidth="1"/>
    <col min="10" max="10" width="20.09765625" style="291" bestFit="1" customWidth="1"/>
    <col min="11" max="11" width="19.59765625" style="291" bestFit="1" customWidth="1"/>
    <col min="12" max="12" width="21.5" style="291" bestFit="1" customWidth="1"/>
    <col min="13" max="13" width="23.59765625" style="56" bestFit="1" customWidth="1"/>
    <col min="14" max="14" width="27.69921875" style="56" bestFit="1" customWidth="1"/>
    <col min="15" max="15" width="27.8984375" style="56" bestFit="1" customWidth="1"/>
    <col min="16" max="16" width="15.8984375" style="56" bestFit="1" customWidth="1"/>
    <col min="17" max="17" width="42.5" style="100" bestFit="1" customWidth="1"/>
    <col min="18" max="18" width="27.3984375" style="100" bestFit="1" customWidth="1"/>
    <col min="19" max="19" width="44.09765625" style="100" bestFit="1" customWidth="1"/>
    <col min="20" max="20" width="44.8984375" style="100" bestFit="1" customWidth="1"/>
    <col min="21" max="21" width="29" style="100" bestFit="1" customWidth="1"/>
    <col min="22" max="22" width="54.5" style="100" bestFit="1" customWidth="1"/>
    <col min="23" max="23" width="31" style="100" bestFit="1" customWidth="1"/>
    <col min="24" max="24" width="15.8984375" style="100" bestFit="1" customWidth="1"/>
    <col min="25" max="25" width="20.3984375" style="124" bestFit="1" customWidth="1"/>
    <col min="26" max="26" width="26.69921875" style="124" bestFit="1" customWidth="1"/>
    <col min="27" max="27" width="25.09765625" style="124" bestFit="1" customWidth="1"/>
    <col min="28" max="28" width="42.3984375" style="124" bestFit="1" customWidth="1"/>
    <col min="29" max="29" width="30.8984375" style="124" bestFit="1" customWidth="1"/>
    <col min="30" max="30" width="22.69921875" style="124" bestFit="1" customWidth="1"/>
    <col min="31" max="31" width="26.69921875" style="124" bestFit="1" customWidth="1"/>
    <col min="32" max="32" width="39.19921875" style="124" bestFit="1" customWidth="1"/>
    <col min="33" max="33" width="33.09765625" style="124" bestFit="1" customWidth="1"/>
    <col min="34" max="16384" width="9.09765625" style="266"/>
  </cols>
  <sheetData>
    <row r="1" spans="1:33" x14ac:dyDescent="0.25">
      <c r="A1" s="62" t="s">
        <v>590</v>
      </c>
      <c r="B1" s="290" t="s">
        <v>1438</v>
      </c>
      <c r="C1" s="290" t="s">
        <v>1439</v>
      </c>
      <c r="D1" s="290" t="s">
        <v>1440</v>
      </c>
      <c r="E1" s="62" t="s">
        <v>1442</v>
      </c>
      <c r="F1" s="62" t="s">
        <v>1443</v>
      </c>
      <c r="G1" s="62" t="s">
        <v>1444</v>
      </c>
      <c r="H1" s="62" t="s">
        <v>1598</v>
      </c>
      <c r="I1" s="291" t="s">
        <v>1445</v>
      </c>
      <c r="J1" s="291" t="s">
        <v>1446</v>
      </c>
      <c r="K1" s="291" t="s">
        <v>1448</v>
      </c>
      <c r="L1" s="291" t="s">
        <v>1449</v>
      </c>
      <c r="M1" s="62" t="s">
        <v>1450</v>
      </c>
      <c r="N1" s="62" t="s">
        <v>1451</v>
      </c>
      <c r="O1" s="62" t="s">
        <v>1452</v>
      </c>
      <c r="P1" s="62" t="s">
        <v>1453</v>
      </c>
      <c r="Q1" s="52" t="s">
        <v>2203</v>
      </c>
      <c r="R1" s="52" t="s">
        <v>1454</v>
      </c>
      <c r="S1" s="52" t="s">
        <v>1455</v>
      </c>
      <c r="T1" s="52" t="s">
        <v>1456</v>
      </c>
      <c r="U1" s="52" t="s">
        <v>1457</v>
      </c>
      <c r="V1" s="52" t="s">
        <v>1458</v>
      </c>
      <c r="W1" s="52" t="s">
        <v>1600</v>
      </c>
      <c r="X1" s="52" t="s">
        <v>1459</v>
      </c>
      <c r="Y1" s="292" t="s">
        <v>1460</v>
      </c>
      <c r="Z1" s="292" t="s">
        <v>1461</v>
      </c>
      <c r="AA1" s="292" t="s">
        <v>1462</v>
      </c>
      <c r="AB1" s="292" t="s">
        <v>1463</v>
      </c>
      <c r="AC1" s="292" t="s">
        <v>1464</v>
      </c>
      <c r="AD1" s="292" t="s">
        <v>1465</v>
      </c>
      <c r="AE1" s="292" t="s">
        <v>1601</v>
      </c>
      <c r="AF1" s="292" t="s">
        <v>2204</v>
      </c>
      <c r="AG1" s="292" t="s">
        <v>1467</v>
      </c>
    </row>
    <row r="2" spans="1:33" x14ac:dyDescent="0.25">
      <c r="A2" s="62" t="s">
        <v>591</v>
      </c>
      <c r="B2" s="290" t="s">
        <v>1468</v>
      </c>
      <c r="C2" s="290" t="s">
        <v>1469</v>
      </c>
      <c r="D2" s="290" t="s">
        <v>1470</v>
      </c>
      <c r="E2" s="62" t="s">
        <v>1472</v>
      </c>
      <c r="F2" s="62" t="s">
        <v>1473</v>
      </c>
      <c r="G2" s="62" t="s">
        <v>1474</v>
      </c>
      <c r="H2" s="62" t="s">
        <v>1603</v>
      </c>
      <c r="I2" s="291" t="s">
        <v>1475</v>
      </c>
      <c r="J2" s="291" t="s">
        <v>1476</v>
      </c>
      <c r="K2" s="291" t="s">
        <v>1478</v>
      </c>
      <c r="L2" s="291" t="s">
        <v>1479</v>
      </c>
      <c r="M2" s="62" t="s">
        <v>1480</v>
      </c>
      <c r="N2" s="62" t="s">
        <v>1481</v>
      </c>
      <c r="O2" s="62" t="s">
        <v>1482</v>
      </c>
      <c r="P2" s="62" t="s">
        <v>1483</v>
      </c>
      <c r="Q2" s="52" t="s">
        <v>2205</v>
      </c>
      <c r="R2" s="52" t="s">
        <v>1484</v>
      </c>
      <c r="S2" s="52" t="s">
        <v>1485</v>
      </c>
      <c r="T2" s="52" t="s">
        <v>1486</v>
      </c>
      <c r="U2" s="52" t="s">
        <v>1487</v>
      </c>
      <c r="V2" s="52" t="s">
        <v>1488</v>
      </c>
      <c r="W2" s="52" t="s">
        <v>1605</v>
      </c>
      <c r="X2" s="52" t="s">
        <v>1489</v>
      </c>
      <c r="Y2" s="292" t="s">
        <v>1490</v>
      </c>
      <c r="Z2" s="292" t="s">
        <v>1491</v>
      </c>
      <c r="AA2" s="292" t="s">
        <v>1492</v>
      </c>
      <c r="AB2" s="292" t="s">
        <v>1493</v>
      </c>
      <c r="AC2" s="292" t="s">
        <v>1494</v>
      </c>
      <c r="AD2" s="292" t="s">
        <v>1495</v>
      </c>
      <c r="AE2" s="292" t="s">
        <v>1606</v>
      </c>
      <c r="AF2" s="292" t="s">
        <v>2206</v>
      </c>
      <c r="AG2" s="292" t="s">
        <v>1497</v>
      </c>
    </row>
    <row r="3" spans="1:33" x14ac:dyDescent="0.25">
      <c r="A3" s="62" t="s">
        <v>592</v>
      </c>
      <c r="B3" s="290">
        <v>35575314.32</v>
      </c>
      <c r="C3" s="290">
        <v>1114761.56</v>
      </c>
      <c r="D3" s="290">
        <v>21747937.370000001</v>
      </c>
      <c r="E3" s="62">
        <v>117099867.06</v>
      </c>
      <c r="F3" s="62">
        <v>35999867.969999999</v>
      </c>
      <c r="G3" s="62">
        <v>2539.3000000000002</v>
      </c>
      <c r="H3" s="62">
        <v>194900</v>
      </c>
      <c r="I3" s="291">
        <v>614430</v>
      </c>
      <c r="J3" s="291">
        <v>4394548.78</v>
      </c>
      <c r="K3" s="291">
        <v>2206722.4900000002</v>
      </c>
      <c r="L3" s="291">
        <v>1675285.7</v>
      </c>
      <c r="M3" s="62">
        <v>365586</v>
      </c>
      <c r="N3" s="62">
        <v>-5266200.88</v>
      </c>
      <c r="O3" s="62">
        <v>-24739693.890000001</v>
      </c>
      <c r="P3" s="62">
        <v>288415752.98000002</v>
      </c>
      <c r="Q3" s="52">
        <v>322</v>
      </c>
      <c r="R3" s="52">
        <v>8568.1</v>
      </c>
      <c r="S3" s="52">
        <v>128450484.72</v>
      </c>
      <c r="T3" s="52">
        <v>13870595.460000001</v>
      </c>
      <c r="U3" s="52">
        <v>168924.68</v>
      </c>
      <c r="V3" s="52">
        <v>171169323.15000001</v>
      </c>
      <c r="W3" s="52">
        <v>2</v>
      </c>
      <c r="X3" s="52">
        <v>15419874.48</v>
      </c>
      <c r="Y3" s="292">
        <v>211779298.03</v>
      </c>
      <c r="Z3" s="292">
        <v>538070</v>
      </c>
      <c r="AA3" s="292">
        <v>991728.3</v>
      </c>
      <c r="AB3" s="292">
        <v>93068610.689999998</v>
      </c>
      <c r="AC3" s="292">
        <v>25752900.59</v>
      </c>
      <c r="AD3" s="292">
        <v>91340</v>
      </c>
      <c r="AE3" s="292">
        <v>5696.18</v>
      </c>
      <c r="AF3" s="292">
        <v>47000</v>
      </c>
      <c r="AG3" s="292">
        <v>1294798.58</v>
      </c>
    </row>
    <row r="4" spans="1:33" x14ac:dyDescent="0.25">
      <c r="A4" s="62" t="s">
        <v>2207</v>
      </c>
      <c r="B4" s="290">
        <v>136105.60999999999</v>
      </c>
      <c r="C4" s="290">
        <v>7800</v>
      </c>
      <c r="D4" s="290">
        <v>196782.35</v>
      </c>
      <c r="E4" s="62">
        <v>363969.51</v>
      </c>
      <c r="F4" s="62">
        <v>263706.59999999998</v>
      </c>
      <c r="G4" s="62"/>
      <c r="H4" s="62"/>
      <c r="J4" s="291">
        <v>14100</v>
      </c>
      <c r="M4" s="62"/>
      <c r="N4" s="62"/>
      <c r="O4" s="62">
        <v>-1529438.95</v>
      </c>
      <c r="P4" s="62">
        <v>2193223.69</v>
      </c>
      <c r="Q4" s="52"/>
      <c r="R4" s="52"/>
      <c r="S4" s="52">
        <v>1093584.32</v>
      </c>
      <c r="T4" s="52"/>
      <c r="U4" s="52">
        <v>976.42</v>
      </c>
      <c r="V4" s="52">
        <v>1141780</v>
      </c>
      <c r="W4" s="52"/>
      <c r="X4" s="52"/>
      <c r="Y4" s="292">
        <v>1304720.8799999999</v>
      </c>
      <c r="Z4" s="292"/>
      <c r="AA4" s="292">
        <v>6894</v>
      </c>
      <c r="AB4" s="292">
        <v>548893.13</v>
      </c>
      <c r="AC4" s="292">
        <v>65456.4</v>
      </c>
      <c r="AD4" s="292"/>
      <c r="AE4" s="292"/>
      <c r="AF4" s="292"/>
      <c r="AG4" s="292">
        <v>8225</v>
      </c>
    </row>
    <row r="5" spans="1:33" x14ac:dyDescent="0.25">
      <c r="A5" s="62" t="s">
        <v>2208</v>
      </c>
      <c r="B5" s="290">
        <v>359381.23</v>
      </c>
      <c r="C5" s="290">
        <v>0</v>
      </c>
      <c r="D5" s="290">
        <v>147591.01999999999</v>
      </c>
      <c r="E5" s="62">
        <v>881934.86</v>
      </c>
      <c r="F5" s="62">
        <v>546456.16</v>
      </c>
      <c r="G5" s="62"/>
      <c r="H5" s="62"/>
      <c r="J5" s="291">
        <v>32700</v>
      </c>
      <c r="M5" s="62">
        <v>72000</v>
      </c>
      <c r="N5" s="62"/>
      <c r="O5" s="62">
        <v>262163.12</v>
      </c>
      <c r="P5" s="62">
        <v>1265427.9099999999</v>
      </c>
      <c r="Q5" s="52"/>
      <c r="R5" s="52"/>
      <c r="S5" s="52">
        <v>2356086.83</v>
      </c>
      <c r="T5" s="52">
        <v>18000</v>
      </c>
      <c r="U5" s="52">
        <v>1120.03</v>
      </c>
      <c r="V5" s="52">
        <v>1620060</v>
      </c>
      <c r="W5" s="52"/>
      <c r="X5" s="52"/>
      <c r="Y5" s="292">
        <v>1959260</v>
      </c>
      <c r="Z5" s="292"/>
      <c r="AA5" s="292"/>
      <c r="AB5" s="292">
        <v>1617062.85</v>
      </c>
      <c r="AC5" s="292">
        <v>60911.55</v>
      </c>
      <c r="AD5" s="292"/>
      <c r="AE5" s="292"/>
      <c r="AF5" s="292"/>
      <c r="AG5" s="292"/>
    </row>
    <row r="6" spans="1:33" x14ac:dyDescent="0.25">
      <c r="A6" s="62" t="s">
        <v>2209</v>
      </c>
      <c r="B6" s="290">
        <v>370936.7</v>
      </c>
      <c r="C6" s="290">
        <v>0</v>
      </c>
      <c r="D6" s="290">
        <v>186578.6</v>
      </c>
      <c r="E6" s="62">
        <v>934562.49</v>
      </c>
      <c r="F6" s="62">
        <v>389561.84</v>
      </c>
      <c r="G6" s="62"/>
      <c r="H6" s="62"/>
      <c r="J6" s="291">
        <v>24300</v>
      </c>
      <c r="L6" s="291">
        <v>668.38</v>
      </c>
      <c r="M6" s="62">
        <v>110000</v>
      </c>
      <c r="N6" s="62"/>
      <c r="O6" s="62">
        <v>-1336009.9099999999</v>
      </c>
      <c r="P6" s="62">
        <v>3482828.65</v>
      </c>
      <c r="Q6" s="52"/>
      <c r="R6" s="52"/>
      <c r="S6" s="52">
        <v>1511750.85</v>
      </c>
      <c r="T6" s="52">
        <v>144805</v>
      </c>
      <c r="U6" s="52">
        <v>1617.7</v>
      </c>
      <c r="V6" s="52">
        <v>1525560</v>
      </c>
      <c r="W6" s="52"/>
      <c r="X6" s="52"/>
      <c r="Y6" s="292">
        <v>1806070</v>
      </c>
      <c r="Z6" s="292"/>
      <c r="AA6" s="292">
        <v>720</v>
      </c>
      <c r="AB6" s="292">
        <v>1572634.29</v>
      </c>
      <c r="AC6" s="292">
        <v>74412.75</v>
      </c>
      <c r="AD6" s="292"/>
      <c r="AE6" s="292"/>
      <c r="AF6" s="292"/>
      <c r="AG6" s="292">
        <v>3200</v>
      </c>
    </row>
    <row r="7" spans="1:33" x14ac:dyDescent="0.25">
      <c r="A7" s="62" t="s">
        <v>2210</v>
      </c>
      <c r="B7" s="290">
        <v>92321.44</v>
      </c>
      <c r="C7" s="290">
        <v>0</v>
      </c>
      <c r="D7" s="290">
        <v>185815</v>
      </c>
      <c r="E7" s="62">
        <v>592537.86</v>
      </c>
      <c r="F7" s="62">
        <v>483886.78</v>
      </c>
      <c r="G7" s="62"/>
      <c r="H7" s="62"/>
      <c r="J7" s="291">
        <v>244061.63</v>
      </c>
      <c r="M7" s="62"/>
      <c r="N7" s="62"/>
      <c r="O7" s="62">
        <v>-2636279.2200000002</v>
      </c>
      <c r="P7" s="62">
        <v>3940312</v>
      </c>
      <c r="Q7" s="52"/>
      <c r="R7" s="52"/>
      <c r="S7" s="52">
        <v>1640698.27</v>
      </c>
      <c r="T7" s="52"/>
      <c r="U7" s="52">
        <v>662.4</v>
      </c>
      <c r="V7" s="52">
        <v>938700</v>
      </c>
      <c r="W7" s="52"/>
      <c r="X7" s="52">
        <v>20000</v>
      </c>
      <c r="Y7" s="292">
        <v>1250980</v>
      </c>
      <c r="Z7" s="292"/>
      <c r="AA7" s="292"/>
      <c r="AB7" s="292">
        <v>1234197.8999999999</v>
      </c>
      <c r="AC7" s="292">
        <v>169635.25</v>
      </c>
      <c r="AD7" s="292"/>
      <c r="AE7" s="292"/>
      <c r="AF7" s="292"/>
      <c r="AG7" s="292">
        <v>618.85</v>
      </c>
    </row>
    <row r="8" spans="1:33" x14ac:dyDescent="0.25">
      <c r="A8" s="62" t="s">
        <v>2211</v>
      </c>
      <c r="B8" s="290">
        <v>478043.71</v>
      </c>
      <c r="C8" s="290">
        <v>0</v>
      </c>
      <c r="D8" s="290">
        <v>82018.37</v>
      </c>
      <c r="E8" s="62">
        <v>405286.86</v>
      </c>
      <c r="F8" s="62">
        <v>228066.28</v>
      </c>
      <c r="G8" s="62"/>
      <c r="H8" s="62">
        <v>194900</v>
      </c>
      <c r="J8" s="291">
        <v>22050</v>
      </c>
      <c r="L8" s="291">
        <v>0</v>
      </c>
      <c r="M8" s="62"/>
      <c r="N8" s="62"/>
      <c r="O8" s="62">
        <v>-1416665.48</v>
      </c>
      <c r="P8" s="62">
        <v>2735240.51</v>
      </c>
      <c r="Q8" s="52"/>
      <c r="R8" s="52"/>
      <c r="S8" s="52">
        <v>845909.57</v>
      </c>
      <c r="T8" s="52">
        <v>361176.73</v>
      </c>
      <c r="U8" s="52">
        <v>2542.33</v>
      </c>
      <c r="V8" s="52">
        <v>1257210</v>
      </c>
      <c r="W8" s="52"/>
      <c r="X8" s="52"/>
      <c r="Y8" s="292">
        <v>1367390</v>
      </c>
      <c r="Z8" s="292"/>
      <c r="AA8" s="292">
        <v>3106</v>
      </c>
      <c r="AB8" s="292">
        <v>606912.59</v>
      </c>
      <c r="AC8" s="292">
        <v>67635.850000000006</v>
      </c>
      <c r="AD8" s="292"/>
      <c r="AE8" s="292"/>
      <c r="AF8" s="292"/>
      <c r="AG8" s="292">
        <v>286000</v>
      </c>
    </row>
    <row r="9" spans="1:33" x14ac:dyDescent="0.25">
      <c r="A9" s="62" t="s">
        <v>2212</v>
      </c>
      <c r="B9" s="290">
        <v>62323.05</v>
      </c>
      <c r="C9" s="290"/>
      <c r="D9" s="290">
        <v>112401.19</v>
      </c>
      <c r="E9" s="62">
        <v>757035.11</v>
      </c>
      <c r="F9" s="62">
        <v>1123357.94</v>
      </c>
      <c r="G9" s="62"/>
      <c r="H9" s="62"/>
      <c r="J9" s="291">
        <v>5490</v>
      </c>
      <c r="M9" s="62"/>
      <c r="N9" s="62"/>
      <c r="O9" s="62">
        <v>-25488.1</v>
      </c>
      <c r="P9" s="62">
        <v>2266802.89</v>
      </c>
      <c r="Q9" s="52"/>
      <c r="R9" s="52"/>
      <c r="S9" s="52">
        <v>809134.35</v>
      </c>
      <c r="T9" s="52"/>
      <c r="U9" s="52">
        <v>759.23</v>
      </c>
      <c r="V9" s="52">
        <v>1063350</v>
      </c>
      <c r="W9" s="52"/>
      <c r="X9" s="52">
        <v>11398</v>
      </c>
      <c r="Y9" s="292">
        <v>1172121.1299999999</v>
      </c>
      <c r="Z9" s="292"/>
      <c r="AA9" s="292"/>
      <c r="AB9" s="292">
        <v>537380.05000000005</v>
      </c>
      <c r="AC9" s="292">
        <v>122748.35</v>
      </c>
      <c r="AD9" s="292"/>
      <c r="AE9" s="292"/>
      <c r="AF9" s="292"/>
      <c r="AG9" s="292">
        <v>120684.11</v>
      </c>
    </row>
    <row r="10" spans="1:33" x14ac:dyDescent="0.25">
      <c r="A10" s="62" t="s">
        <v>2213</v>
      </c>
      <c r="B10" s="290">
        <v>246402.06</v>
      </c>
      <c r="C10" s="290">
        <v>7800</v>
      </c>
      <c r="D10" s="290">
        <v>406434.34</v>
      </c>
      <c r="E10" s="62">
        <v>946765.54</v>
      </c>
      <c r="F10" s="62">
        <v>706261.36</v>
      </c>
      <c r="G10" s="62"/>
      <c r="H10" s="62"/>
      <c r="J10" s="291">
        <v>31324</v>
      </c>
      <c r="L10" s="291">
        <v>0</v>
      </c>
      <c r="M10" s="62">
        <v>18000</v>
      </c>
      <c r="N10" s="62"/>
      <c r="O10" s="62">
        <v>-1352710.33</v>
      </c>
      <c r="P10" s="62">
        <v>2678016.84</v>
      </c>
      <c r="Q10" s="52"/>
      <c r="R10" s="52"/>
      <c r="S10" s="52">
        <v>1842579.79</v>
      </c>
      <c r="T10" s="52"/>
      <c r="U10" s="52">
        <v>1346.05</v>
      </c>
      <c r="V10" s="52">
        <v>1189460</v>
      </c>
      <c r="W10" s="52"/>
      <c r="X10" s="52"/>
      <c r="Y10" s="292">
        <v>1321115</v>
      </c>
      <c r="Z10" s="292"/>
      <c r="AA10" s="292"/>
      <c r="AB10" s="292">
        <v>659269.6</v>
      </c>
      <c r="AC10" s="292">
        <v>95379.45</v>
      </c>
      <c r="AD10" s="292"/>
      <c r="AE10" s="292"/>
      <c r="AF10" s="292"/>
      <c r="AG10" s="292"/>
    </row>
    <row r="11" spans="1:33" x14ac:dyDescent="0.25">
      <c r="A11" s="62" t="s">
        <v>2214</v>
      </c>
      <c r="B11" s="290">
        <v>159871.69</v>
      </c>
      <c r="C11" s="290">
        <v>0</v>
      </c>
      <c r="D11" s="290">
        <v>172050.32</v>
      </c>
      <c r="E11" s="62">
        <v>2131253.63</v>
      </c>
      <c r="F11" s="62">
        <v>200765.4</v>
      </c>
      <c r="G11" s="62"/>
      <c r="H11" s="62"/>
      <c r="J11" s="291">
        <v>6000</v>
      </c>
      <c r="L11" s="291">
        <v>25812.89</v>
      </c>
      <c r="M11" s="62">
        <v>18000</v>
      </c>
      <c r="N11" s="62">
        <v>-2481.7199999999998</v>
      </c>
      <c r="O11" s="62">
        <v>2090311.6799999999</v>
      </c>
      <c r="P11" s="62">
        <v>585220.22</v>
      </c>
      <c r="Q11" s="52"/>
      <c r="R11" s="52"/>
      <c r="S11" s="52">
        <v>1232054.8500000001</v>
      </c>
      <c r="T11" s="52">
        <v>20000</v>
      </c>
      <c r="U11" s="52">
        <v>664.09</v>
      </c>
      <c r="V11" s="52">
        <v>798170</v>
      </c>
      <c r="W11" s="52"/>
      <c r="X11" s="52"/>
      <c r="Y11" s="292">
        <v>1110760</v>
      </c>
      <c r="Z11" s="292"/>
      <c r="AA11" s="292"/>
      <c r="AB11" s="292">
        <v>832812.52</v>
      </c>
      <c r="AC11" s="292">
        <v>105629.45</v>
      </c>
      <c r="AD11" s="292"/>
      <c r="AE11" s="292"/>
      <c r="AF11" s="292"/>
      <c r="AG11" s="292">
        <v>24925</v>
      </c>
    </row>
    <row r="12" spans="1:33" x14ac:dyDescent="0.25">
      <c r="A12" s="62" t="s">
        <v>2215</v>
      </c>
      <c r="B12" s="290">
        <v>372746.86</v>
      </c>
      <c r="C12" s="290">
        <v>0</v>
      </c>
      <c r="D12" s="290">
        <v>310605.19</v>
      </c>
      <c r="E12" s="62">
        <v>525696.86</v>
      </c>
      <c r="F12" s="62">
        <v>1045646.32</v>
      </c>
      <c r="G12" s="62"/>
      <c r="H12" s="62"/>
      <c r="J12" s="291">
        <v>5000</v>
      </c>
      <c r="M12" s="62">
        <v>55000</v>
      </c>
      <c r="N12" s="62"/>
      <c r="O12" s="62">
        <v>282806.27</v>
      </c>
      <c r="P12" s="62">
        <v>1804328.64</v>
      </c>
      <c r="Q12" s="52"/>
      <c r="R12" s="52"/>
      <c r="S12" s="52">
        <v>1068280.49</v>
      </c>
      <c r="T12" s="52"/>
      <c r="U12" s="52">
        <v>1692.9</v>
      </c>
      <c r="V12" s="52">
        <v>1526530</v>
      </c>
      <c r="W12" s="52"/>
      <c r="X12" s="52"/>
      <c r="Y12" s="292">
        <v>1598530</v>
      </c>
      <c r="Z12" s="292"/>
      <c r="AA12" s="292">
        <v>7212</v>
      </c>
      <c r="AB12" s="292">
        <v>409835.22</v>
      </c>
      <c r="AC12" s="292">
        <v>163035.85</v>
      </c>
      <c r="AD12" s="292"/>
      <c r="AE12" s="292"/>
      <c r="AF12" s="292"/>
      <c r="AG12" s="292">
        <v>225000</v>
      </c>
    </row>
    <row r="13" spans="1:33" x14ac:dyDescent="0.25">
      <c r="A13" s="62" t="s">
        <v>2216</v>
      </c>
      <c r="B13" s="290">
        <v>149161.71</v>
      </c>
      <c r="C13" s="290">
        <v>0</v>
      </c>
      <c r="D13" s="290">
        <v>71147.17</v>
      </c>
      <c r="E13" s="62">
        <v>194216.97</v>
      </c>
      <c r="F13" s="62">
        <v>315555.09000000003</v>
      </c>
      <c r="G13" s="62"/>
      <c r="H13" s="62"/>
      <c r="J13" s="291">
        <v>71088</v>
      </c>
      <c r="M13" s="62">
        <v>35000</v>
      </c>
      <c r="N13" s="62"/>
      <c r="O13" s="62">
        <v>-148025.70000000001</v>
      </c>
      <c r="P13" s="62">
        <v>667029.63</v>
      </c>
      <c r="Q13" s="52"/>
      <c r="R13" s="52"/>
      <c r="S13" s="52">
        <v>930005.52</v>
      </c>
      <c r="T13" s="52"/>
      <c r="U13" s="52">
        <v>641.1</v>
      </c>
      <c r="V13" s="52">
        <v>1081010</v>
      </c>
      <c r="W13" s="52"/>
      <c r="X13" s="52"/>
      <c r="Y13" s="292">
        <v>1360447</v>
      </c>
      <c r="Z13" s="292"/>
      <c r="AA13" s="292"/>
      <c r="AB13" s="292">
        <v>477870.46</v>
      </c>
      <c r="AC13" s="292">
        <v>34599.15</v>
      </c>
      <c r="AD13" s="292"/>
      <c r="AE13" s="292"/>
      <c r="AF13" s="292"/>
      <c r="AG13" s="292"/>
    </row>
    <row r="14" spans="1:33" x14ac:dyDescent="0.25">
      <c r="A14" s="62" t="s">
        <v>2217</v>
      </c>
      <c r="B14" s="290">
        <v>96040.68</v>
      </c>
      <c r="C14" s="290">
        <v>0</v>
      </c>
      <c r="D14" s="290">
        <v>343711.91</v>
      </c>
      <c r="E14" s="62">
        <v>3</v>
      </c>
      <c r="F14" s="62">
        <v>343296.5</v>
      </c>
      <c r="G14" s="62"/>
      <c r="H14" s="62"/>
      <c r="J14" s="291">
        <v>42700</v>
      </c>
      <c r="M14" s="62">
        <v>15000</v>
      </c>
      <c r="N14" s="62"/>
      <c r="O14" s="62">
        <v>-208103.87</v>
      </c>
      <c r="P14" s="62">
        <v>818351.54</v>
      </c>
      <c r="Q14" s="52"/>
      <c r="R14" s="52"/>
      <c r="S14" s="52">
        <v>1330008.03</v>
      </c>
      <c r="T14" s="52"/>
      <c r="U14" s="52">
        <v>399.48</v>
      </c>
      <c r="V14" s="52">
        <v>680960</v>
      </c>
      <c r="W14" s="52"/>
      <c r="X14" s="52">
        <v>400000</v>
      </c>
      <c r="Y14" s="292">
        <v>969936</v>
      </c>
      <c r="Z14" s="292"/>
      <c r="AA14" s="292"/>
      <c r="AB14" s="292">
        <v>1279183.44</v>
      </c>
      <c r="AC14" s="292">
        <v>34621.65</v>
      </c>
      <c r="AD14" s="292"/>
      <c r="AE14" s="292"/>
      <c r="AF14" s="292"/>
      <c r="AG14" s="292"/>
    </row>
    <row r="15" spans="1:33" x14ac:dyDescent="0.25">
      <c r="A15" s="62" t="s">
        <v>2218</v>
      </c>
      <c r="B15" s="290">
        <v>109872.9</v>
      </c>
      <c r="C15" s="290">
        <v>0</v>
      </c>
      <c r="D15" s="290">
        <v>141609.81</v>
      </c>
      <c r="E15" s="62">
        <v>1949904.37</v>
      </c>
      <c r="F15" s="62">
        <v>324240.68</v>
      </c>
      <c r="G15" s="62"/>
      <c r="H15" s="62"/>
      <c r="J15" s="291">
        <v>15700</v>
      </c>
      <c r="L15" s="291">
        <v>196.26</v>
      </c>
      <c r="M15" s="62"/>
      <c r="N15" s="62"/>
      <c r="O15" s="62">
        <v>-1432241.36</v>
      </c>
      <c r="P15" s="62">
        <v>3873985.05</v>
      </c>
      <c r="Q15" s="52"/>
      <c r="R15" s="52"/>
      <c r="S15" s="52">
        <v>1117525.0900000001</v>
      </c>
      <c r="T15" s="52">
        <v>107750</v>
      </c>
      <c r="U15" s="52">
        <v>679.42</v>
      </c>
      <c r="V15" s="52">
        <v>1295020</v>
      </c>
      <c r="W15" s="52"/>
      <c r="X15" s="52"/>
      <c r="Y15" s="292">
        <v>1554898</v>
      </c>
      <c r="Z15" s="292"/>
      <c r="AA15" s="292">
        <v>10792</v>
      </c>
      <c r="AB15" s="292">
        <v>756762.55</v>
      </c>
      <c r="AC15" s="292">
        <v>73798.149999999994</v>
      </c>
      <c r="AD15" s="292"/>
      <c r="AE15" s="292"/>
      <c r="AF15" s="292"/>
      <c r="AG15" s="292"/>
    </row>
    <row r="16" spans="1:33" x14ac:dyDescent="0.25">
      <c r="A16" s="62" t="s">
        <v>2219</v>
      </c>
      <c r="B16" s="290">
        <v>43366.03</v>
      </c>
      <c r="C16" s="290">
        <v>7800</v>
      </c>
      <c r="D16" s="290">
        <v>197555.58</v>
      </c>
      <c r="E16" s="62">
        <v>1548915.86</v>
      </c>
      <c r="F16" s="62">
        <v>205667.57</v>
      </c>
      <c r="G16" s="62"/>
      <c r="H16" s="62"/>
      <c r="J16" s="291">
        <v>59094</v>
      </c>
      <c r="M16" s="62"/>
      <c r="N16" s="62"/>
      <c r="O16" s="62">
        <v>-119692.8</v>
      </c>
      <c r="P16" s="62">
        <v>2037072.22</v>
      </c>
      <c r="Q16" s="52"/>
      <c r="R16" s="52"/>
      <c r="S16" s="52">
        <v>983853.58</v>
      </c>
      <c r="T16" s="52"/>
      <c r="U16" s="52">
        <v>270.39</v>
      </c>
      <c r="V16" s="52">
        <v>886310</v>
      </c>
      <c r="W16" s="52"/>
      <c r="X16" s="52">
        <v>80000</v>
      </c>
      <c r="Y16" s="292">
        <v>1206106</v>
      </c>
      <c r="Z16" s="292"/>
      <c r="AA16" s="292"/>
      <c r="AB16" s="292">
        <v>564571.4</v>
      </c>
      <c r="AC16" s="292">
        <v>72370.95</v>
      </c>
      <c r="AD16" s="292"/>
      <c r="AE16" s="292"/>
      <c r="AF16" s="292"/>
      <c r="AG16" s="292">
        <v>70000</v>
      </c>
    </row>
    <row r="17" spans="1:33" x14ac:dyDescent="0.25">
      <c r="A17" s="62" t="s">
        <v>2220</v>
      </c>
      <c r="B17" s="290">
        <v>226051.83</v>
      </c>
      <c r="C17" s="290">
        <v>0</v>
      </c>
      <c r="D17" s="290">
        <v>41820.65</v>
      </c>
      <c r="E17" s="62">
        <v>280330.23999999999</v>
      </c>
      <c r="F17" s="62">
        <v>516552</v>
      </c>
      <c r="G17" s="62"/>
      <c r="H17" s="62"/>
      <c r="J17" s="291">
        <v>7395</v>
      </c>
      <c r="M17" s="62"/>
      <c r="N17" s="62"/>
      <c r="O17" s="62">
        <v>-174280.82</v>
      </c>
      <c r="P17" s="62">
        <v>2706524.69</v>
      </c>
      <c r="Q17" s="52"/>
      <c r="R17" s="52"/>
      <c r="S17" s="52">
        <v>714637.68</v>
      </c>
      <c r="T17" s="52">
        <v>73350</v>
      </c>
      <c r="U17" s="52">
        <v>1214.07</v>
      </c>
      <c r="V17" s="52">
        <v>1023060</v>
      </c>
      <c r="W17" s="52"/>
      <c r="X17" s="52"/>
      <c r="Y17" s="292">
        <v>1140761</v>
      </c>
      <c r="Z17" s="292"/>
      <c r="AA17" s="292">
        <v>1120</v>
      </c>
      <c r="AB17" s="292">
        <v>2044366.95</v>
      </c>
      <c r="AC17" s="292">
        <v>74577.95</v>
      </c>
      <c r="AD17" s="292"/>
      <c r="AE17" s="292"/>
      <c r="AF17" s="292"/>
      <c r="AG17" s="292"/>
    </row>
    <row r="18" spans="1:33" x14ac:dyDescent="0.25">
      <c r="A18" s="62" t="s">
        <v>2221</v>
      </c>
      <c r="B18" s="290">
        <v>150742.76999999999</v>
      </c>
      <c r="C18" s="290">
        <v>44600</v>
      </c>
      <c r="D18" s="290">
        <v>52603.03</v>
      </c>
      <c r="E18" s="62">
        <v>83665.039999999994</v>
      </c>
      <c r="F18" s="62">
        <v>234739.75</v>
      </c>
      <c r="G18" s="62"/>
      <c r="H18" s="62"/>
      <c r="J18" s="291">
        <v>11650</v>
      </c>
      <c r="M18" s="62"/>
      <c r="N18" s="62"/>
      <c r="O18" s="62">
        <v>128166.69</v>
      </c>
      <c r="P18" s="62">
        <v>865508.28</v>
      </c>
      <c r="Q18" s="52"/>
      <c r="R18" s="52"/>
      <c r="S18" s="52">
        <v>1661130.4</v>
      </c>
      <c r="T18" s="52"/>
      <c r="U18" s="52">
        <v>546.30999999999995</v>
      </c>
      <c r="V18" s="52">
        <v>1399210</v>
      </c>
      <c r="W18" s="52"/>
      <c r="X18" s="52"/>
      <c r="Y18" s="292">
        <v>1481210</v>
      </c>
      <c r="Z18" s="292"/>
      <c r="AA18" s="292">
        <v>2000</v>
      </c>
      <c r="AB18" s="292">
        <v>1878342.49</v>
      </c>
      <c r="AC18" s="292">
        <v>91645.55</v>
      </c>
      <c r="AD18" s="292"/>
      <c r="AE18" s="292"/>
      <c r="AF18" s="292"/>
      <c r="AG18" s="292"/>
    </row>
    <row r="19" spans="1:33" x14ac:dyDescent="0.25">
      <c r="A19" s="62" t="s">
        <v>2222</v>
      </c>
      <c r="B19" s="290">
        <v>139653.49</v>
      </c>
      <c r="C19" s="290">
        <v>0</v>
      </c>
      <c r="D19" s="290">
        <v>89745.2</v>
      </c>
      <c r="E19" s="62">
        <v>48150.15</v>
      </c>
      <c r="F19" s="62">
        <v>162283.49</v>
      </c>
      <c r="G19" s="62"/>
      <c r="H19" s="62"/>
      <c r="J19" s="291">
        <v>38370</v>
      </c>
      <c r="M19" s="62"/>
      <c r="N19" s="62"/>
      <c r="O19" s="62">
        <v>-2879858</v>
      </c>
      <c r="P19" s="62">
        <v>2831701.19</v>
      </c>
      <c r="Q19" s="52"/>
      <c r="R19" s="52"/>
      <c r="S19" s="52">
        <v>1552165.27</v>
      </c>
      <c r="T19" s="52"/>
      <c r="U19" s="52">
        <v>767.02</v>
      </c>
      <c r="V19" s="52">
        <v>595240</v>
      </c>
      <c r="W19" s="52"/>
      <c r="X19" s="52"/>
      <c r="Y19" s="292">
        <v>903269.5</v>
      </c>
      <c r="Z19" s="292">
        <v>2500</v>
      </c>
      <c r="AA19" s="292">
        <v>960</v>
      </c>
      <c r="AB19" s="292">
        <v>703804.2</v>
      </c>
      <c r="AC19" s="292">
        <v>52624.95</v>
      </c>
      <c r="AD19" s="292"/>
      <c r="AE19" s="292"/>
      <c r="AF19" s="292"/>
      <c r="AG19" s="292"/>
    </row>
    <row r="20" spans="1:33" x14ac:dyDescent="0.25">
      <c r="A20" s="62" t="s">
        <v>2223</v>
      </c>
      <c r="B20" s="290">
        <v>514915.97</v>
      </c>
      <c r="C20" s="290">
        <v>7800</v>
      </c>
      <c r="D20" s="290">
        <v>224194.95</v>
      </c>
      <c r="E20" s="62">
        <v>2580676.91</v>
      </c>
      <c r="F20" s="62">
        <v>442210.59</v>
      </c>
      <c r="G20" s="62"/>
      <c r="H20" s="62"/>
      <c r="J20" s="291">
        <v>11550</v>
      </c>
      <c r="L20" s="291">
        <v>1000</v>
      </c>
      <c r="M20" s="62"/>
      <c r="N20" s="62"/>
      <c r="O20" s="62">
        <v>-1934955.9</v>
      </c>
      <c r="P20" s="62">
        <v>5546813.3099999996</v>
      </c>
      <c r="Q20" s="52"/>
      <c r="R20" s="52"/>
      <c r="S20" s="52">
        <v>1087642.3</v>
      </c>
      <c r="T20" s="52"/>
      <c r="U20" s="52">
        <v>1780.51</v>
      </c>
      <c r="V20" s="52">
        <v>881850</v>
      </c>
      <c r="W20" s="52"/>
      <c r="X20" s="52"/>
      <c r="Y20" s="292">
        <v>1020190</v>
      </c>
      <c r="Z20" s="292"/>
      <c r="AA20" s="292">
        <v>41726</v>
      </c>
      <c r="AB20" s="292">
        <v>658610.15</v>
      </c>
      <c r="AC20" s="292">
        <v>91539.65</v>
      </c>
      <c r="AD20" s="292"/>
      <c r="AE20" s="292"/>
      <c r="AF20" s="292"/>
      <c r="AG20" s="292">
        <v>1400</v>
      </c>
    </row>
    <row r="21" spans="1:33" x14ac:dyDescent="0.25">
      <c r="A21" s="62" t="s">
        <v>2224</v>
      </c>
      <c r="B21" s="290">
        <v>170760.28</v>
      </c>
      <c r="C21" s="290">
        <v>0</v>
      </c>
      <c r="D21" s="290">
        <v>194722.06</v>
      </c>
      <c r="E21" s="62">
        <v>2559295.7999999998</v>
      </c>
      <c r="F21" s="62">
        <v>1244247.27</v>
      </c>
      <c r="G21" s="62"/>
      <c r="H21" s="62"/>
      <c r="J21" s="291">
        <v>64425</v>
      </c>
      <c r="M21" s="62">
        <v>33000</v>
      </c>
      <c r="N21" s="62"/>
      <c r="O21" s="62">
        <v>2638502.58</v>
      </c>
      <c r="P21" s="62">
        <v>1606327.04</v>
      </c>
      <c r="Q21" s="52"/>
      <c r="R21" s="52"/>
      <c r="S21" s="52">
        <v>3050089.51</v>
      </c>
      <c r="T21" s="52">
        <v>3000</v>
      </c>
      <c r="U21" s="52">
        <v>954.34</v>
      </c>
      <c r="V21" s="52">
        <v>1904322</v>
      </c>
      <c r="W21" s="52"/>
      <c r="X21" s="52"/>
      <c r="Y21" s="292">
        <v>2550472</v>
      </c>
      <c r="Z21" s="292"/>
      <c r="AA21" s="292">
        <v>2720</v>
      </c>
      <c r="AB21" s="292">
        <v>2357606.2599999998</v>
      </c>
      <c r="AC21" s="292">
        <v>111489.8</v>
      </c>
      <c r="AD21" s="292"/>
      <c r="AE21" s="292"/>
      <c r="AF21" s="292"/>
      <c r="AG21" s="292"/>
    </row>
    <row r="22" spans="1:33" x14ac:dyDescent="0.25">
      <c r="A22" s="62" t="s">
        <v>2225</v>
      </c>
      <c r="B22" s="290">
        <v>425187.71</v>
      </c>
      <c r="C22" s="290">
        <v>0</v>
      </c>
      <c r="D22" s="290">
        <v>124911.12</v>
      </c>
      <c r="E22" s="62">
        <v>1935369.17</v>
      </c>
      <c r="F22" s="62">
        <v>510968.17</v>
      </c>
      <c r="G22" s="62"/>
      <c r="H22" s="62"/>
      <c r="J22" s="291">
        <v>10850</v>
      </c>
      <c r="L22" s="291">
        <v>698</v>
      </c>
      <c r="M22" s="62"/>
      <c r="N22" s="62"/>
      <c r="O22" s="62">
        <v>1523738.49</v>
      </c>
      <c r="P22" s="62">
        <v>1373222.93</v>
      </c>
      <c r="Q22" s="52"/>
      <c r="R22" s="52"/>
      <c r="S22" s="52">
        <v>1056454.3500000001</v>
      </c>
      <c r="T22" s="52"/>
      <c r="U22" s="52">
        <v>1514.71</v>
      </c>
      <c r="V22" s="52">
        <v>1391190</v>
      </c>
      <c r="W22" s="52"/>
      <c r="X22" s="52"/>
      <c r="Y22" s="292">
        <v>1511029</v>
      </c>
      <c r="Z22" s="292">
        <v>11000</v>
      </c>
      <c r="AA22" s="292">
        <v>19720</v>
      </c>
      <c r="AB22" s="292">
        <v>646025.86</v>
      </c>
      <c r="AC22" s="292">
        <v>132962.45000000001</v>
      </c>
      <c r="AD22" s="292"/>
      <c r="AE22" s="292"/>
      <c r="AF22" s="292"/>
      <c r="AG22" s="292"/>
    </row>
    <row r="23" spans="1:33" x14ac:dyDescent="0.25">
      <c r="A23" s="62" t="s">
        <v>2226</v>
      </c>
      <c r="B23" s="290">
        <v>469297.67</v>
      </c>
      <c r="C23" s="290">
        <v>0</v>
      </c>
      <c r="D23" s="290">
        <v>106215.26</v>
      </c>
      <c r="E23" s="62">
        <v>2549567.54</v>
      </c>
      <c r="F23" s="62">
        <v>213332.85</v>
      </c>
      <c r="G23" s="62"/>
      <c r="H23" s="62"/>
      <c r="J23" s="291">
        <v>27101</v>
      </c>
      <c r="M23" s="62"/>
      <c r="N23" s="62"/>
      <c r="O23" s="62">
        <v>3082603.73</v>
      </c>
      <c r="P23" s="62">
        <v>466379.49</v>
      </c>
      <c r="Q23" s="52"/>
      <c r="R23" s="52"/>
      <c r="S23" s="52">
        <v>653375.36</v>
      </c>
      <c r="T23" s="52">
        <v>117555</v>
      </c>
      <c r="U23" s="52">
        <v>2236.54</v>
      </c>
      <c r="V23" s="52">
        <v>593900</v>
      </c>
      <c r="W23" s="52"/>
      <c r="X23" s="52">
        <v>121565</v>
      </c>
      <c r="Y23" s="292">
        <v>869681</v>
      </c>
      <c r="Z23" s="292"/>
      <c r="AA23" s="292"/>
      <c r="AB23" s="292">
        <v>653685.5</v>
      </c>
      <c r="AC23" s="292">
        <v>91101.3</v>
      </c>
      <c r="AD23" s="292"/>
      <c r="AE23" s="292"/>
      <c r="AF23" s="292"/>
      <c r="AG23" s="292">
        <v>33800</v>
      </c>
    </row>
    <row r="24" spans="1:33" x14ac:dyDescent="0.25">
      <c r="A24" s="62" t="s">
        <v>2227</v>
      </c>
      <c r="B24" s="290">
        <v>17182.169999999998</v>
      </c>
      <c r="C24" s="290">
        <v>56000</v>
      </c>
      <c r="D24" s="290">
        <v>126920.59</v>
      </c>
      <c r="E24" s="62">
        <v>325572.96999999997</v>
      </c>
      <c r="F24" s="62">
        <v>385600.55</v>
      </c>
      <c r="G24" s="62"/>
      <c r="H24" s="62"/>
      <c r="J24" s="291">
        <v>5990</v>
      </c>
      <c r="M24" s="62"/>
      <c r="N24" s="62"/>
      <c r="O24" s="62">
        <v>-448549.25</v>
      </c>
      <c r="P24" s="62">
        <v>1804328.64</v>
      </c>
      <c r="Q24" s="52"/>
      <c r="R24" s="52"/>
      <c r="S24" s="52">
        <v>774460.27</v>
      </c>
      <c r="T24" s="52">
        <v>365800</v>
      </c>
      <c r="U24" s="52">
        <v>531.17999999999995</v>
      </c>
      <c r="V24" s="52">
        <v>919686</v>
      </c>
      <c r="W24" s="52"/>
      <c r="X24" s="52">
        <v>20000</v>
      </c>
      <c r="Y24" s="292">
        <v>1039912</v>
      </c>
      <c r="Z24" s="292"/>
      <c r="AA24" s="292">
        <v>1500</v>
      </c>
      <c r="AB24" s="292">
        <v>1353418.51</v>
      </c>
      <c r="AC24" s="292">
        <v>53833.05</v>
      </c>
      <c r="AD24" s="292"/>
      <c r="AE24" s="292"/>
      <c r="AF24" s="292"/>
      <c r="AG24" s="292">
        <v>3200</v>
      </c>
    </row>
    <row r="25" spans="1:33" x14ac:dyDescent="0.25">
      <c r="A25" s="62" t="s">
        <v>2228</v>
      </c>
      <c r="B25" s="290">
        <v>307195.68</v>
      </c>
      <c r="C25" s="290">
        <v>10160</v>
      </c>
      <c r="D25" s="290">
        <v>518232.19</v>
      </c>
      <c r="E25" s="62">
        <v>457244.98</v>
      </c>
      <c r="F25" s="62">
        <v>93706.98</v>
      </c>
      <c r="G25" s="62"/>
      <c r="H25" s="62"/>
      <c r="J25" s="291">
        <v>26951.19</v>
      </c>
      <c r="M25" s="62"/>
      <c r="N25" s="62"/>
      <c r="O25" s="62">
        <v>-630879.27</v>
      </c>
      <c r="P25" s="62">
        <v>1601555.91</v>
      </c>
      <c r="Q25" s="52"/>
      <c r="R25" s="52"/>
      <c r="S25" s="52">
        <v>2502696.06</v>
      </c>
      <c r="T25" s="52">
        <v>500</v>
      </c>
      <c r="U25" s="52">
        <v>1444.93</v>
      </c>
      <c r="V25" s="52">
        <v>947200</v>
      </c>
      <c r="W25" s="52"/>
      <c r="X25" s="52"/>
      <c r="Y25" s="292">
        <v>1445526</v>
      </c>
      <c r="Z25" s="292"/>
      <c r="AA25" s="292">
        <v>4300</v>
      </c>
      <c r="AB25" s="292">
        <v>1434262.45</v>
      </c>
      <c r="AC25" s="292">
        <v>90944.9</v>
      </c>
      <c r="AD25" s="292"/>
      <c r="AE25" s="292"/>
      <c r="AF25" s="292"/>
      <c r="AG25" s="292">
        <v>1</v>
      </c>
    </row>
    <row r="26" spans="1:33" x14ac:dyDescent="0.25">
      <c r="A26" s="62" t="s">
        <v>2229</v>
      </c>
      <c r="B26" s="290">
        <v>166634.45000000001</v>
      </c>
      <c r="C26" s="290">
        <v>43000</v>
      </c>
      <c r="D26" s="290">
        <v>396510.3</v>
      </c>
      <c r="E26" s="62">
        <v>128700.22</v>
      </c>
      <c r="F26" s="62">
        <v>233918.39</v>
      </c>
      <c r="G26" s="62"/>
      <c r="H26" s="62"/>
      <c r="J26" s="291">
        <v>32630</v>
      </c>
      <c r="M26" s="62"/>
      <c r="N26" s="62"/>
      <c r="O26" s="62">
        <v>-449481.79</v>
      </c>
      <c r="P26" s="62">
        <v>1188537.31</v>
      </c>
      <c r="Q26" s="52"/>
      <c r="R26" s="52"/>
      <c r="S26" s="52">
        <v>1221390.74</v>
      </c>
      <c r="T26" s="52"/>
      <c r="U26" s="52">
        <v>780.73</v>
      </c>
      <c r="V26" s="52">
        <v>996430</v>
      </c>
      <c r="W26" s="52"/>
      <c r="X26" s="52">
        <v>7800</v>
      </c>
      <c r="Y26" s="292">
        <v>1288680</v>
      </c>
      <c r="Z26" s="292"/>
      <c r="AA26" s="292">
        <v>9660</v>
      </c>
      <c r="AB26" s="292">
        <v>619974.98</v>
      </c>
      <c r="AC26" s="292">
        <v>51113.65</v>
      </c>
      <c r="AD26" s="292"/>
      <c r="AE26" s="292"/>
      <c r="AF26" s="292"/>
      <c r="AG26" s="292"/>
    </row>
    <row r="27" spans="1:33" x14ac:dyDescent="0.25">
      <c r="A27" s="62" t="s">
        <v>2349</v>
      </c>
      <c r="B27" s="290">
        <v>150504.23000000001</v>
      </c>
      <c r="C27" s="290">
        <v>0</v>
      </c>
      <c r="D27" s="290">
        <v>121070.2</v>
      </c>
      <c r="E27" s="62">
        <v>687756.56</v>
      </c>
      <c r="F27" s="62">
        <v>321174.63</v>
      </c>
      <c r="G27" s="62"/>
      <c r="H27" s="62"/>
      <c r="J27" s="291">
        <v>13854</v>
      </c>
      <c r="L27" s="291">
        <v>415572.97</v>
      </c>
      <c r="M27" s="62"/>
      <c r="N27" s="62"/>
      <c r="O27" s="62">
        <v>-1963265.48</v>
      </c>
      <c r="P27" s="62">
        <v>3378480.39</v>
      </c>
      <c r="Q27" s="52"/>
      <c r="R27" s="52"/>
      <c r="S27" s="52">
        <v>355705.29</v>
      </c>
      <c r="T27" s="52"/>
      <c r="U27" s="52">
        <v>722.94</v>
      </c>
      <c r="V27" s="52">
        <v>1007020</v>
      </c>
      <c r="W27" s="52"/>
      <c r="X27" s="52"/>
      <c r="Y27" s="292">
        <v>1240380</v>
      </c>
      <c r="Z27" s="292"/>
      <c r="AA27" s="292"/>
      <c r="AB27" s="292">
        <v>507054.19</v>
      </c>
      <c r="AC27" s="292">
        <v>164741.29999999999</v>
      </c>
      <c r="AD27" s="292"/>
      <c r="AE27" s="292"/>
      <c r="AF27" s="292"/>
      <c r="AG27" s="292"/>
    </row>
    <row r="28" spans="1:33" x14ac:dyDescent="0.25">
      <c r="A28" s="62" t="s">
        <v>2354</v>
      </c>
      <c r="B28" s="290">
        <v>211287.87</v>
      </c>
      <c r="C28" s="290">
        <v>7800</v>
      </c>
      <c r="D28" s="290">
        <v>142118.18</v>
      </c>
      <c r="E28" s="62">
        <v>3515596.2</v>
      </c>
      <c r="F28" s="62">
        <v>248782.91</v>
      </c>
      <c r="G28" s="62"/>
      <c r="H28" s="62"/>
      <c r="J28" s="291">
        <v>31698</v>
      </c>
      <c r="M28" s="62"/>
      <c r="N28" s="62"/>
      <c r="O28" s="62">
        <v>-622551.92000000004</v>
      </c>
      <c r="P28" s="62">
        <v>4652638.84</v>
      </c>
      <c r="Q28" s="52"/>
      <c r="R28" s="52"/>
      <c r="S28" s="52">
        <v>742881.87</v>
      </c>
      <c r="T28" s="52">
        <v>126850</v>
      </c>
      <c r="U28" s="52">
        <v>1367.71</v>
      </c>
      <c r="V28" s="52">
        <v>408170</v>
      </c>
      <c r="W28" s="52"/>
      <c r="X28" s="52"/>
      <c r="Y28" s="292">
        <v>527182</v>
      </c>
      <c r="Z28" s="292"/>
      <c r="AA28" s="292">
        <v>7312</v>
      </c>
      <c r="AB28" s="292">
        <v>551735.68999999994</v>
      </c>
      <c r="AC28" s="292">
        <v>81728.649999999994</v>
      </c>
      <c r="AD28" s="292"/>
      <c r="AE28" s="292"/>
      <c r="AF28" s="292"/>
      <c r="AG28" s="292"/>
    </row>
    <row r="29" spans="1:33" x14ac:dyDescent="0.25">
      <c r="A29" s="62" t="s">
        <v>2230</v>
      </c>
      <c r="B29" s="290">
        <v>69707.44</v>
      </c>
      <c r="C29" s="290">
        <v>0</v>
      </c>
      <c r="D29" s="290">
        <v>10145.51</v>
      </c>
      <c r="E29" s="62">
        <v>2364421.5499999998</v>
      </c>
      <c r="F29" s="62">
        <v>232165.88</v>
      </c>
      <c r="G29" s="62"/>
      <c r="H29" s="62"/>
      <c r="J29" s="291">
        <v>5460</v>
      </c>
      <c r="M29" s="62"/>
      <c r="N29" s="62"/>
      <c r="O29" s="62">
        <v>-1057125.8</v>
      </c>
      <c r="P29" s="62">
        <v>3908830.71</v>
      </c>
      <c r="Q29" s="52"/>
      <c r="R29" s="52"/>
      <c r="S29" s="52">
        <v>369275.38</v>
      </c>
      <c r="T29" s="52">
        <v>27790</v>
      </c>
      <c r="U29" s="52">
        <v>807.86</v>
      </c>
      <c r="V29" s="52">
        <v>1487800</v>
      </c>
      <c r="W29" s="52"/>
      <c r="X29" s="52">
        <v>2101906.87</v>
      </c>
      <c r="Y29" s="292">
        <v>2084224</v>
      </c>
      <c r="Z29" s="292"/>
      <c r="AA29" s="292">
        <v>36800</v>
      </c>
      <c r="AB29" s="292">
        <v>1695182.94</v>
      </c>
      <c r="AC29" s="292">
        <v>218617.7</v>
      </c>
      <c r="AD29" s="292">
        <v>1100</v>
      </c>
      <c r="AE29" s="292"/>
      <c r="AF29" s="292"/>
      <c r="AG29" s="292">
        <v>100000</v>
      </c>
    </row>
    <row r="30" spans="1:33" x14ac:dyDescent="0.25">
      <c r="A30" s="62" t="s">
        <v>2231</v>
      </c>
      <c r="B30" s="290">
        <v>248352.4</v>
      </c>
      <c r="C30" s="290">
        <v>115332</v>
      </c>
      <c r="D30" s="290">
        <v>186379.51</v>
      </c>
      <c r="E30" s="62">
        <v>984456</v>
      </c>
      <c r="F30" s="62">
        <v>319133</v>
      </c>
      <c r="G30" s="62"/>
      <c r="H30" s="62"/>
      <c r="L30" s="291">
        <v>567890.65</v>
      </c>
      <c r="M30" s="62"/>
      <c r="N30" s="62"/>
      <c r="O30" s="62">
        <v>-2673952.41</v>
      </c>
      <c r="P30" s="62">
        <v>3967213.3</v>
      </c>
      <c r="Q30" s="52"/>
      <c r="R30" s="52">
        <v>877.72</v>
      </c>
      <c r="S30" s="52">
        <v>954819.61</v>
      </c>
      <c r="T30" s="52">
        <v>374000</v>
      </c>
      <c r="U30" s="52"/>
      <c r="V30" s="52">
        <v>1323440</v>
      </c>
      <c r="W30" s="52"/>
      <c r="X30" s="52">
        <v>100000</v>
      </c>
      <c r="Y30" s="292">
        <v>1692670</v>
      </c>
      <c r="Z30" s="292"/>
      <c r="AA30" s="292">
        <v>19908</v>
      </c>
      <c r="AB30" s="292">
        <v>875561.96</v>
      </c>
      <c r="AC30" s="292">
        <v>155472</v>
      </c>
      <c r="AD30" s="292">
        <v>5000</v>
      </c>
      <c r="AE30" s="292"/>
      <c r="AF30" s="292"/>
      <c r="AG30" s="292"/>
    </row>
    <row r="31" spans="1:33" x14ac:dyDescent="0.25">
      <c r="A31" s="62" t="s">
        <v>2232</v>
      </c>
      <c r="B31" s="290">
        <v>331719.59000000003</v>
      </c>
      <c r="C31" s="290">
        <v>10800</v>
      </c>
      <c r="D31" s="290">
        <v>44403.73</v>
      </c>
      <c r="E31" s="62">
        <v>45144</v>
      </c>
      <c r="F31" s="62">
        <v>355888.58</v>
      </c>
      <c r="G31" s="62"/>
      <c r="H31" s="62"/>
      <c r="M31" s="62"/>
      <c r="N31" s="62"/>
      <c r="O31" s="62">
        <v>-933234.62</v>
      </c>
      <c r="P31" s="62">
        <v>1728640.99</v>
      </c>
      <c r="Q31" s="52"/>
      <c r="R31" s="52"/>
      <c r="S31" s="52">
        <v>798606.08</v>
      </c>
      <c r="T31" s="52">
        <v>35000</v>
      </c>
      <c r="U31" s="52">
        <v>1292</v>
      </c>
      <c r="V31" s="52">
        <v>1150470</v>
      </c>
      <c r="W31" s="52"/>
      <c r="X31" s="52"/>
      <c r="Y31" s="292">
        <v>1264280</v>
      </c>
      <c r="Z31" s="292"/>
      <c r="AA31" s="292">
        <v>14324</v>
      </c>
      <c r="AB31" s="292">
        <v>432881.66</v>
      </c>
      <c r="AC31" s="292">
        <v>186308.54</v>
      </c>
      <c r="AD31" s="292">
        <v>55000</v>
      </c>
      <c r="AE31" s="292"/>
      <c r="AF31" s="292"/>
      <c r="AG31" s="292">
        <v>33894.35</v>
      </c>
    </row>
    <row r="32" spans="1:33" x14ac:dyDescent="0.25">
      <c r="A32" s="62" t="s">
        <v>2233</v>
      </c>
      <c r="B32" s="290">
        <v>241085.52</v>
      </c>
      <c r="C32" s="290">
        <v>53776</v>
      </c>
      <c r="D32" s="290">
        <v>256296.62</v>
      </c>
      <c r="E32" s="62">
        <v>40346.11</v>
      </c>
      <c r="F32" s="62">
        <v>315691.37</v>
      </c>
      <c r="G32" s="62"/>
      <c r="H32" s="62"/>
      <c r="L32" s="291">
        <v>83407.45</v>
      </c>
      <c r="M32" s="62"/>
      <c r="N32" s="62"/>
      <c r="O32" s="62">
        <v>-1682692.14</v>
      </c>
      <c r="P32" s="62">
        <v>2399403.2599999998</v>
      </c>
      <c r="Q32" s="52"/>
      <c r="R32" s="52"/>
      <c r="S32" s="52">
        <v>727534.22</v>
      </c>
      <c r="T32" s="52"/>
      <c r="U32" s="52">
        <v>735.38</v>
      </c>
      <c r="V32" s="52"/>
      <c r="W32" s="52"/>
      <c r="X32" s="52">
        <v>403967.06</v>
      </c>
      <c r="Y32" s="292">
        <v>251834</v>
      </c>
      <c r="Z32" s="292"/>
      <c r="AA32" s="292">
        <v>41934</v>
      </c>
      <c r="AB32" s="292">
        <v>475916.44</v>
      </c>
      <c r="AC32" s="292">
        <v>123818.62</v>
      </c>
      <c r="AD32" s="292"/>
      <c r="AE32" s="292"/>
      <c r="AF32" s="292">
        <v>47000</v>
      </c>
      <c r="AG32" s="292">
        <v>5062.9399999999996</v>
      </c>
    </row>
    <row r="33" spans="1:33" x14ac:dyDescent="0.25">
      <c r="A33" s="62" t="s">
        <v>2234</v>
      </c>
      <c r="B33" s="290">
        <v>336413.58</v>
      </c>
      <c r="C33" s="290">
        <v>0</v>
      </c>
      <c r="D33" s="290">
        <v>109263.12</v>
      </c>
      <c r="E33" s="62">
        <v>11337995.6</v>
      </c>
      <c r="F33" s="62">
        <v>399341.92</v>
      </c>
      <c r="G33" s="62"/>
      <c r="H33" s="62"/>
      <c r="L33" s="291">
        <v>625</v>
      </c>
      <c r="M33" s="62"/>
      <c r="N33" s="62"/>
      <c r="O33" s="62">
        <v>4131494.75</v>
      </c>
      <c r="P33" s="62">
        <v>8039383.1299999999</v>
      </c>
      <c r="Q33" s="52"/>
      <c r="R33" s="52"/>
      <c r="S33" s="52">
        <v>998957.08</v>
      </c>
      <c r="T33" s="52">
        <v>264140</v>
      </c>
      <c r="U33" s="52">
        <v>1127.1300000000001</v>
      </c>
      <c r="V33" s="52">
        <v>891940</v>
      </c>
      <c r="W33" s="52"/>
      <c r="X33" s="52">
        <v>347425</v>
      </c>
      <c r="Y33" s="292">
        <v>1469636</v>
      </c>
      <c r="Z33" s="292">
        <v>3040</v>
      </c>
      <c r="AA33" s="292">
        <v>75943</v>
      </c>
      <c r="AB33" s="292">
        <v>700962.26</v>
      </c>
      <c r="AC33" s="292">
        <v>186698.94</v>
      </c>
      <c r="AD33" s="292"/>
      <c r="AE33" s="292"/>
      <c r="AF33" s="292"/>
      <c r="AG33" s="292">
        <v>9739.67</v>
      </c>
    </row>
    <row r="34" spans="1:33" x14ac:dyDescent="0.25">
      <c r="A34" s="62" t="s">
        <v>2235</v>
      </c>
      <c r="B34" s="290">
        <v>172314.41</v>
      </c>
      <c r="C34" s="290">
        <v>0</v>
      </c>
      <c r="D34" s="290">
        <v>124659.81</v>
      </c>
      <c r="E34" s="62">
        <v>2119732.9700000002</v>
      </c>
      <c r="F34" s="62">
        <v>200330.72</v>
      </c>
      <c r="G34" s="62"/>
      <c r="H34" s="62"/>
      <c r="M34" s="62"/>
      <c r="N34" s="62"/>
      <c r="O34" s="62">
        <v>493932.08</v>
      </c>
      <c r="P34" s="62">
        <v>2109112.34</v>
      </c>
      <c r="Q34" s="52">
        <v>322</v>
      </c>
      <c r="R34" s="52"/>
      <c r="S34" s="52">
        <v>1001266.84</v>
      </c>
      <c r="T34" s="52"/>
      <c r="U34" s="52">
        <v>1501.63</v>
      </c>
      <c r="V34" s="52">
        <v>947420</v>
      </c>
      <c r="W34" s="52"/>
      <c r="X34" s="52">
        <v>243600</v>
      </c>
      <c r="Y34" s="292">
        <v>1432902</v>
      </c>
      <c r="Z34" s="292">
        <v>1614</v>
      </c>
      <c r="AA34" s="292"/>
      <c r="AB34" s="292">
        <v>501648.3</v>
      </c>
      <c r="AC34" s="292">
        <v>193295.82</v>
      </c>
      <c r="AD34" s="292"/>
      <c r="AE34" s="292"/>
      <c r="AF34" s="292"/>
      <c r="AG34" s="292">
        <v>27884.86</v>
      </c>
    </row>
    <row r="35" spans="1:33" x14ac:dyDescent="0.25">
      <c r="A35" s="62" t="s">
        <v>2236</v>
      </c>
      <c r="B35" s="290">
        <v>232812.1</v>
      </c>
      <c r="C35" s="290">
        <v>0</v>
      </c>
      <c r="D35" s="290">
        <v>64970.59</v>
      </c>
      <c r="E35" s="62">
        <v>2265591.73</v>
      </c>
      <c r="F35" s="62">
        <v>224338.02</v>
      </c>
      <c r="G35" s="62"/>
      <c r="H35" s="62"/>
      <c r="M35" s="62"/>
      <c r="N35" s="62"/>
      <c r="O35" s="62">
        <v>783834.26</v>
      </c>
      <c r="P35" s="62">
        <v>2000000</v>
      </c>
      <c r="Q35" s="52"/>
      <c r="R35" s="52"/>
      <c r="S35" s="52">
        <v>805111.55</v>
      </c>
      <c r="T35" s="52">
        <v>15840</v>
      </c>
      <c r="U35" s="52">
        <v>391.99</v>
      </c>
      <c r="V35" s="52"/>
      <c r="W35" s="52"/>
      <c r="X35" s="52">
        <v>154270</v>
      </c>
      <c r="Y35" s="292">
        <v>265440</v>
      </c>
      <c r="Z35" s="292"/>
      <c r="AA35" s="292">
        <v>22720</v>
      </c>
      <c r="AB35" s="292">
        <v>422436.74</v>
      </c>
      <c r="AC35" s="292">
        <v>187036.64</v>
      </c>
      <c r="AD35" s="292"/>
      <c r="AE35" s="292"/>
      <c r="AF35" s="292"/>
      <c r="AG35" s="292">
        <v>55500</v>
      </c>
    </row>
    <row r="36" spans="1:33" x14ac:dyDescent="0.25">
      <c r="A36" s="62" t="s">
        <v>2237</v>
      </c>
      <c r="B36" s="290">
        <v>208335</v>
      </c>
      <c r="C36" s="290">
        <v>0</v>
      </c>
      <c r="D36" s="290">
        <v>10607.42</v>
      </c>
      <c r="E36" s="62">
        <v>1299023.8999999999</v>
      </c>
      <c r="F36" s="62">
        <v>193423.93</v>
      </c>
      <c r="G36" s="62"/>
      <c r="H36" s="62"/>
      <c r="L36" s="291">
        <v>50000</v>
      </c>
      <c r="M36" s="62"/>
      <c r="N36" s="62"/>
      <c r="O36" s="62">
        <v>-353366.24</v>
      </c>
      <c r="P36" s="62">
        <v>2067007.72</v>
      </c>
      <c r="Q36" s="52"/>
      <c r="R36" s="52"/>
      <c r="S36" s="52">
        <v>796749.83</v>
      </c>
      <c r="T36" s="52"/>
      <c r="U36" s="52">
        <v>995.63</v>
      </c>
      <c r="V36" s="52"/>
      <c r="W36" s="52"/>
      <c r="X36" s="52"/>
      <c r="Y36" s="292">
        <v>182840</v>
      </c>
      <c r="Z36" s="292"/>
      <c r="AA36" s="292">
        <v>18222</v>
      </c>
      <c r="AB36" s="292">
        <v>507175.65</v>
      </c>
      <c r="AC36" s="292">
        <v>135677.04</v>
      </c>
      <c r="AD36" s="292">
        <v>240</v>
      </c>
      <c r="AE36" s="292"/>
      <c r="AF36" s="292"/>
      <c r="AG36" s="292"/>
    </row>
    <row r="37" spans="1:33" x14ac:dyDescent="0.25">
      <c r="A37" s="62" t="s">
        <v>2238</v>
      </c>
      <c r="B37" s="290">
        <v>54132.37</v>
      </c>
      <c r="C37" s="290">
        <v>0</v>
      </c>
      <c r="D37" s="290">
        <v>72528.11</v>
      </c>
      <c r="E37" s="62">
        <v>559144.94999999995</v>
      </c>
      <c r="F37" s="62">
        <v>991962.57</v>
      </c>
      <c r="G37" s="62"/>
      <c r="H37" s="62"/>
      <c r="M37" s="62"/>
      <c r="N37" s="62"/>
      <c r="O37" s="62">
        <v>-790995.15</v>
      </c>
      <c r="P37" s="62">
        <v>2721924.84</v>
      </c>
      <c r="Q37" s="52"/>
      <c r="R37" s="52"/>
      <c r="S37" s="52">
        <v>781198.15</v>
      </c>
      <c r="T37" s="52"/>
      <c r="U37" s="52">
        <v>294.31</v>
      </c>
      <c r="V37" s="52">
        <v>1104240</v>
      </c>
      <c r="W37" s="52"/>
      <c r="X37" s="52">
        <v>298720</v>
      </c>
      <c r="Y37" s="292">
        <v>1576693</v>
      </c>
      <c r="Z37" s="292"/>
      <c r="AA37" s="292">
        <v>32380</v>
      </c>
      <c r="AB37" s="292">
        <v>616557.6</v>
      </c>
      <c r="AC37" s="292">
        <v>203456.55</v>
      </c>
      <c r="AD37" s="292"/>
      <c r="AE37" s="292"/>
      <c r="AF37" s="292"/>
      <c r="AG37" s="292"/>
    </row>
    <row r="38" spans="1:33" x14ac:dyDescent="0.25">
      <c r="A38" s="62" t="s">
        <v>2239</v>
      </c>
      <c r="B38" s="290">
        <v>139154.92000000001</v>
      </c>
      <c r="C38" s="290">
        <v>0</v>
      </c>
      <c r="D38" s="290">
        <v>56779.16</v>
      </c>
      <c r="E38" s="62">
        <v>3</v>
      </c>
      <c r="F38" s="62">
        <v>-20931.77</v>
      </c>
      <c r="G38" s="62"/>
      <c r="H38" s="62"/>
      <c r="J38" s="291">
        <v>56250</v>
      </c>
      <c r="L38" s="291">
        <v>94</v>
      </c>
      <c r="M38" s="62"/>
      <c r="N38" s="62"/>
      <c r="O38" s="62">
        <v>-1594</v>
      </c>
      <c r="P38" s="62">
        <v>1153430.04</v>
      </c>
      <c r="Q38" s="52"/>
      <c r="R38" s="52"/>
      <c r="S38" s="52">
        <v>485294.51</v>
      </c>
      <c r="T38" s="52">
        <v>107100</v>
      </c>
      <c r="U38" s="52">
        <v>1199.23</v>
      </c>
      <c r="V38" s="52">
        <v>1005800</v>
      </c>
      <c r="W38" s="52"/>
      <c r="X38" s="52"/>
      <c r="Y38" s="292">
        <v>1266200</v>
      </c>
      <c r="Z38" s="292"/>
      <c r="AA38" s="292"/>
      <c r="AB38" s="292">
        <v>668406.13</v>
      </c>
      <c r="AC38" s="292">
        <v>80097.009999999995</v>
      </c>
      <c r="AD38" s="292"/>
      <c r="AE38" s="292"/>
      <c r="AF38" s="292"/>
      <c r="AG38" s="292">
        <v>5593.64</v>
      </c>
    </row>
    <row r="39" spans="1:33" x14ac:dyDescent="0.25">
      <c r="A39" s="62" t="s">
        <v>2240</v>
      </c>
      <c r="B39" s="290">
        <v>146115.07</v>
      </c>
      <c r="C39" s="290">
        <v>0</v>
      </c>
      <c r="D39" s="290">
        <v>147292.07999999999</v>
      </c>
      <c r="E39" s="62">
        <v>-376817.63</v>
      </c>
      <c r="F39" s="62">
        <v>134693.91</v>
      </c>
      <c r="G39" s="62"/>
      <c r="H39" s="62"/>
      <c r="J39" s="291">
        <v>220925</v>
      </c>
      <c r="L39" s="291">
        <v>0</v>
      </c>
      <c r="M39" s="62"/>
      <c r="N39" s="62">
        <v>-2304521.69</v>
      </c>
      <c r="O39" s="62">
        <v>-291259</v>
      </c>
      <c r="P39" s="62">
        <v>2737074.7</v>
      </c>
      <c r="Q39" s="52"/>
      <c r="R39" s="52"/>
      <c r="S39" s="52">
        <v>592592.57999999996</v>
      </c>
      <c r="T39" s="52">
        <v>171462</v>
      </c>
      <c r="U39" s="52">
        <v>829.72</v>
      </c>
      <c r="V39" s="52">
        <v>1029280</v>
      </c>
      <c r="W39" s="52"/>
      <c r="X39" s="52">
        <v>40000</v>
      </c>
      <c r="Y39" s="292">
        <v>1213350</v>
      </c>
      <c r="Z39" s="292"/>
      <c r="AA39" s="292"/>
      <c r="AB39" s="292">
        <v>564099.31999999995</v>
      </c>
      <c r="AC39" s="292">
        <v>142072.89000000001</v>
      </c>
      <c r="AD39" s="292"/>
      <c r="AE39" s="292"/>
      <c r="AF39" s="292"/>
      <c r="AG39" s="292">
        <v>3343.24</v>
      </c>
    </row>
    <row r="40" spans="1:33" x14ac:dyDescent="0.25">
      <c r="A40" s="62" t="s">
        <v>2241</v>
      </c>
      <c r="B40" s="290">
        <v>418288.93</v>
      </c>
      <c r="C40" s="290">
        <v>0</v>
      </c>
      <c r="D40" s="290">
        <v>115035.53</v>
      </c>
      <c r="E40" s="62">
        <v>190717.44</v>
      </c>
      <c r="F40" s="62">
        <v>155227.4</v>
      </c>
      <c r="G40" s="62"/>
      <c r="H40" s="62"/>
      <c r="J40" s="291">
        <v>6300</v>
      </c>
      <c r="M40" s="62"/>
      <c r="N40" s="62"/>
      <c r="O40" s="62">
        <v>443599.66</v>
      </c>
      <c r="P40" s="62">
        <v>1656318.18</v>
      </c>
      <c r="Q40" s="52"/>
      <c r="R40" s="52"/>
      <c r="S40" s="52">
        <v>423848.8</v>
      </c>
      <c r="T40" s="52">
        <v>46490</v>
      </c>
      <c r="U40" s="52">
        <v>1862.09</v>
      </c>
      <c r="V40" s="52">
        <v>1128530</v>
      </c>
      <c r="W40" s="52"/>
      <c r="X40" s="52"/>
      <c r="Y40" s="292">
        <v>1238690</v>
      </c>
      <c r="Z40" s="292"/>
      <c r="AA40" s="292">
        <v>5308</v>
      </c>
      <c r="AB40" s="292">
        <v>276502.31</v>
      </c>
      <c r="AC40" s="292">
        <v>130241.76</v>
      </c>
      <c r="AD40" s="292"/>
      <c r="AE40" s="292"/>
      <c r="AF40" s="292"/>
      <c r="AG40" s="292">
        <v>64.180000000000007</v>
      </c>
    </row>
    <row r="41" spans="1:33" x14ac:dyDescent="0.25">
      <c r="A41" s="62" t="s">
        <v>2242</v>
      </c>
      <c r="B41" s="290">
        <v>18569.03</v>
      </c>
      <c r="C41" s="290">
        <v>0</v>
      </c>
      <c r="D41" s="290">
        <v>113780.08</v>
      </c>
      <c r="E41" s="62">
        <v>140331.06</v>
      </c>
      <c r="F41" s="62">
        <v>-24504.66</v>
      </c>
      <c r="G41" s="62"/>
      <c r="H41" s="62"/>
      <c r="J41" s="291">
        <v>601914</v>
      </c>
      <c r="L41" s="291">
        <v>166.35</v>
      </c>
      <c r="M41" s="62"/>
      <c r="N41" s="62"/>
      <c r="O41" s="62">
        <v>3744.1</v>
      </c>
      <c r="P41" s="62">
        <v>1118559.83</v>
      </c>
      <c r="Q41" s="52"/>
      <c r="R41" s="52"/>
      <c r="S41" s="52">
        <v>449651.16</v>
      </c>
      <c r="T41" s="52">
        <v>52990</v>
      </c>
      <c r="U41" s="52">
        <v>218.09</v>
      </c>
      <c r="V41" s="52">
        <v>1679040</v>
      </c>
      <c r="W41" s="52"/>
      <c r="X41" s="52">
        <v>40000</v>
      </c>
      <c r="Y41" s="292">
        <v>1963045</v>
      </c>
      <c r="Z41" s="292"/>
      <c r="AA41" s="292"/>
      <c r="AB41" s="292">
        <v>513087.8</v>
      </c>
      <c r="AC41" s="292">
        <v>146295.17000000001</v>
      </c>
      <c r="AD41" s="292"/>
      <c r="AE41" s="292"/>
      <c r="AF41" s="292"/>
      <c r="AG41" s="292">
        <v>8726.15</v>
      </c>
    </row>
    <row r="42" spans="1:33" x14ac:dyDescent="0.25">
      <c r="A42" s="62" t="s">
        <v>2243</v>
      </c>
      <c r="B42" s="290">
        <v>41375.120000000003</v>
      </c>
      <c r="C42" s="290">
        <v>0</v>
      </c>
      <c r="D42" s="290">
        <v>774597.91</v>
      </c>
      <c r="E42" s="62">
        <v>-650811.31999999995</v>
      </c>
      <c r="F42" s="62">
        <v>-93887.54</v>
      </c>
      <c r="G42" s="62"/>
      <c r="H42" s="62"/>
      <c r="I42" s="291">
        <v>150000</v>
      </c>
      <c r="J42" s="291">
        <v>40840</v>
      </c>
      <c r="M42" s="62"/>
      <c r="N42" s="62"/>
      <c r="O42" s="62"/>
      <c r="P42" s="62">
        <v>1381244.13</v>
      </c>
      <c r="Q42" s="52"/>
      <c r="R42" s="52"/>
      <c r="S42" s="52">
        <v>520872.66</v>
      </c>
      <c r="T42" s="52">
        <v>77760</v>
      </c>
      <c r="U42" s="52">
        <v>479.09</v>
      </c>
      <c r="V42" s="52">
        <v>1203190</v>
      </c>
      <c r="W42" s="52"/>
      <c r="X42" s="52"/>
      <c r="Y42" s="292">
        <v>1432140</v>
      </c>
      <c r="Z42" s="292"/>
      <c r="AA42" s="292">
        <v>13568</v>
      </c>
      <c r="AB42" s="292">
        <v>338836.57</v>
      </c>
      <c r="AC42" s="292">
        <v>348173.7</v>
      </c>
      <c r="AD42" s="292"/>
      <c r="AE42" s="292"/>
      <c r="AF42" s="292"/>
      <c r="AG42" s="292">
        <v>618.37</v>
      </c>
    </row>
    <row r="43" spans="1:33" x14ac:dyDescent="0.25">
      <c r="A43" s="62" t="s">
        <v>2244</v>
      </c>
      <c r="B43" s="290">
        <v>150890.85999999999</v>
      </c>
      <c r="C43" s="290">
        <v>0</v>
      </c>
      <c r="D43" s="290">
        <v>832880.15</v>
      </c>
      <c r="E43" s="62">
        <v>315071.92</v>
      </c>
      <c r="F43" s="62">
        <v>-98514.42</v>
      </c>
      <c r="G43" s="62"/>
      <c r="H43" s="62"/>
      <c r="J43" s="291">
        <v>144138</v>
      </c>
      <c r="L43" s="291">
        <v>400</v>
      </c>
      <c r="M43" s="62"/>
      <c r="N43" s="62"/>
      <c r="O43" s="62">
        <v>195</v>
      </c>
      <c r="P43" s="62">
        <v>1240631.49</v>
      </c>
      <c r="Q43" s="52"/>
      <c r="R43" s="52"/>
      <c r="S43" s="52">
        <v>525915.56999999995</v>
      </c>
      <c r="T43" s="52">
        <v>63400</v>
      </c>
      <c r="U43" s="52">
        <v>1015.09</v>
      </c>
      <c r="V43" s="52">
        <v>1448940</v>
      </c>
      <c r="W43" s="52"/>
      <c r="X43" s="52"/>
      <c r="Y43" s="292">
        <v>1655110</v>
      </c>
      <c r="Z43" s="292"/>
      <c r="AA43" s="292">
        <v>23914</v>
      </c>
      <c r="AB43" s="292">
        <v>334925.21000000002</v>
      </c>
      <c r="AC43" s="292">
        <v>277640.15999999997</v>
      </c>
      <c r="AD43" s="292"/>
      <c r="AE43" s="292"/>
      <c r="AF43" s="292"/>
      <c r="AG43" s="292">
        <v>1665.41</v>
      </c>
    </row>
    <row r="44" spans="1:33" x14ac:dyDescent="0.25">
      <c r="A44" s="62" t="s">
        <v>2245</v>
      </c>
      <c r="B44" s="290">
        <v>204008.12</v>
      </c>
      <c r="C44" s="290">
        <v>100000</v>
      </c>
      <c r="D44" s="290">
        <v>495504.11</v>
      </c>
      <c r="E44" s="62">
        <v>28985.05</v>
      </c>
      <c r="F44" s="62">
        <v>64569.57</v>
      </c>
      <c r="G44" s="62"/>
      <c r="H44" s="62"/>
      <c r="I44" s="291">
        <v>100000</v>
      </c>
      <c r="J44" s="291">
        <v>268450</v>
      </c>
      <c r="L44" s="291">
        <v>-373.83</v>
      </c>
      <c r="M44" s="62"/>
      <c r="N44" s="62"/>
      <c r="O44" s="62">
        <v>-740039.27</v>
      </c>
      <c r="P44" s="62">
        <v>2770050.54</v>
      </c>
      <c r="Q44" s="52"/>
      <c r="R44" s="52"/>
      <c r="S44" s="52">
        <v>468973.33</v>
      </c>
      <c r="T44" s="52">
        <v>262510</v>
      </c>
      <c r="U44" s="52">
        <v>1100.0999999999999</v>
      </c>
      <c r="V44" s="52"/>
      <c r="W44" s="52"/>
      <c r="X44" s="52"/>
      <c r="Y44" s="292">
        <v>202860</v>
      </c>
      <c r="Z44" s="292"/>
      <c r="AA44" s="292"/>
      <c r="AB44" s="292">
        <v>486574.45</v>
      </c>
      <c r="AC44" s="292">
        <v>26263.75</v>
      </c>
      <c r="AD44" s="292"/>
      <c r="AE44" s="292"/>
      <c r="AF44" s="292"/>
      <c r="AG44" s="292">
        <v>442.72</v>
      </c>
    </row>
    <row r="45" spans="1:33" x14ac:dyDescent="0.25">
      <c r="A45" s="62" t="s">
        <v>2246</v>
      </c>
      <c r="B45" s="290">
        <v>324164.78000000003</v>
      </c>
      <c r="C45" s="290">
        <v>3560</v>
      </c>
      <c r="D45" s="290">
        <v>22799.41</v>
      </c>
      <c r="E45" s="62">
        <v>45097.31</v>
      </c>
      <c r="F45" s="62">
        <v>210868.09</v>
      </c>
      <c r="G45" s="62"/>
      <c r="H45" s="62"/>
      <c r="J45" s="291">
        <v>8540</v>
      </c>
      <c r="L45" s="291">
        <v>648.36</v>
      </c>
      <c r="M45" s="62"/>
      <c r="N45" s="62">
        <v>16660.38</v>
      </c>
      <c r="O45" s="62">
        <v>136627.70000000001</v>
      </c>
      <c r="P45" s="62">
        <v>2356118.79</v>
      </c>
      <c r="Q45" s="52"/>
      <c r="R45" s="52"/>
      <c r="S45" s="52">
        <v>592659.4</v>
      </c>
      <c r="T45" s="52">
        <v>14000</v>
      </c>
      <c r="U45" s="52">
        <v>687.81</v>
      </c>
      <c r="V45" s="52">
        <v>1387600</v>
      </c>
      <c r="W45" s="52"/>
      <c r="X45" s="52"/>
      <c r="Y45" s="292">
        <v>1501532</v>
      </c>
      <c r="Z45" s="292"/>
      <c r="AA45" s="292">
        <v>18772</v>
      </c>
      <c r="AB45" s="292">
        <v>442163.54</v>
      </c>
      <c r="AC45" s="292">
        <v>50864.46</v>
      </c>
      <c r="AD45" s="292"/>
      <c r="AE45" s="292"/>
      <c r="AF45" s="292"/>
      <c r="AG45" s="292">
        <v>817.24</v>
      </c>
    </row>
    <row r="46" spans="1:33" x14ac:dyDescent="0.25">
      <c r="A46" s="62" t="s">
        <v>2247</v>
      </c>
      <c r="B46" s="290">
        <v>104280.32000000001</v>
      </c>
      <c r="C46" s="290">
        <v>14200</v>
      </c>
      <c r="D46" s="290">
        <v>134415.47</v>
      </c>
      <c r="E46" s="62">
        <v>209958</v>
      </c>
      <c r="F46" s="62">
        <v>240554.89</v>
      </c>
      <c r="G46" s="62"/>
      <c r="H46" s="62"/>
      <c r="J46" s="291">
        <v>77130</v>
      </c>
      <c r="K46" s="291">
        <v>2759</v>
      </c>
      <c r="L46" s="291">
        <v>350</v>
      </c>
      <c r="M46" s="62"/>
      <c r="N46" s="62">
        <v>-341908.85</v>
      </c>
      <c r="O46" s="62">
        <v>105525.12</v>
      </c>
      <c r="P46" s="62">
        <v>1990390.15</v>
      </c>
      <c r="Q46" s="52"/>
      <c r="R46" s="52"/>
      <c r="S46" s="52">
        <v>584540.62</v>
      </c>
      <c r="T46" s="52">
        <v>90680</v>
      </c>
      <c r="U46" s="52">
        <v>561.1</v>
      </c>
      <c r="V46" s="52">
        <v>1019640</v>
      </c>
      <c r="W46" s="52"/>
      <c r="X46" s="52">
        <v>40000</v>
      </c>
      <c r="Y46" s="292">
        <v>1130040</v>
      </c>
      <c r="Z46" s="292">
        <v>4640</v>
      </c>
      <c r="AA46" s="292">
        <v>13096</v>
      </c>
      <c r="AB46" s="292">
        <v>453048.71</v>
      </c>
      <c r="AC46" s="292">
        <v>154263.20000000001</v>
      </c>
      <c r="AD46" s="292"/>
      <c r="AE46" s="292"/>
      <c r="AF46" s="292"/>
      <c r="AG46" s="292">
        <v>55.39</v>
      </c>
    </row>
    <row r="47" spans="1:33" x14ac:dyDescent="0.25">
      <c r="A47" s="62" t="s">
        <v>2248</v>
      </c>
      <c r="B47" s="290">
        <v>97460.74</v>
      </c>
      <c r="C47" s="290">
        <v>0</v>
      </c>
      <c r="D47" s="290">
        <v>16987.189999999999</v>
      </c>
      <c r="E47" s="62">
        <v>275449.49</v>
      </c>
      <c r="F47" s="62">
        <v>24176.42</v>
      </c>
      <c r="G47" s="62"/>
      <c r="H47" s="62"/>
      <c r="I47" s="291">
        <v>100000</v>
      </c>
      <c r="J47" s="291">
        <v>57030</v>
      </c>
      <c r="L47" s="291">
        <v>264.7</v>
      </c>
      <c r="M47" s="62"/>
      <c r="N47" s="62"/>
      <c r="O47" s="62">
        <v>3000</v>
      </c>
      <c r="P47" s="62">
        <v>498635.02</v>
      </c>
      <c r="Q47" s="52"/>
      <c r="R47" s="52"/>
      <c r="S47" s="52">
        <v>373671.39</v>
      </c>
      <c r="T47" s="52">
        <v>50550</v>
      </c>
      <c r="U47" s="52">
        <v>471.42</v>
      </c>
      <c r="V47" s="52">
        <v>899200</v>
      </c>
      <c r="W47" s="52"/>
      <c r="X47" s="52">
        <v>40000</v>
      </c>
      <c r="Y47" s="292">
        <v>1046840</v>
      </c>
      <c r="Z47" s="292"/>
      <c r="AA47" s="292">
        <v>5458</v>
      </c>
      <c r="AB47" s="292">
        <v>347122.79</v>
      </c>
      <c r="AC47" s="292">
        <v>42443.25</v>
      </c>
      <c r="AD47" s="292"/>
      <c r="AE47" s="292"/>
      <c r="AF47" s="292"/>
      <c r="AG47" s="292">
        <v>535.24</v>
      </c>
    </row>
    <row r="48" spans="1:33" x14ac:dyDescent="0.25">
      <c r="A48" s="62" t="s">
        <v>2249</v>
      </c>
      <c r="B48" s="290">
        <v>95632.42</v>
      </c>
      <c r="C48" s="290">
        <v>0</v>
      </c>
      <c r="D48" s="290">
        <v>190388.86</v>
      </c>
      <c r="E48" s="62">
        <v>3</v>
      </c>
      <c r="F48" s="62">
        <v>43418.9</v>
      </c>
      <c r="G48" s="62"/>
      <c r="H48" s="62"/>
      <c r="J48" s="291">
        <v>65038</v>
      </c>
      <c r="M48" s="62"/>
      <c r="N48" s="62">
        <v>-11452.2</v>
      </c>
      <c r="O48" s="62"/>
      <c r="P48" s="62">
        <v>452082.82</v>
      </c>
      <c r="Q48" s="52"/>
      <c r="R48" s="52"/>
      <c r="S48" s="52">
        <v>505156.86</v>
      </c>
      <c r="T48" s="52">
        <v>47670</v>
      </c>
      <c r="U48" s="52">
        <v>486.78</v>
      </c>
      <c r="V48" s="52">
        <v>670230</v>
      </c>
      <c r="W48" s="52"/>
      <c r="X48" s="52"/>
      <c r="Y48" s="292">
        <v>878310</v>
      </c>
      <c r="Z48" s="292"/>
      <c r="AA48" s="292"/>
      <c r="AB48" s="292">
        <v>316791.25</v>
      </c>
      <c r="AC48" s="292">
        <v>25185.56</v>
      </c>
      <c r="AD48" s="292"/>
      <c r="AE48" s="292"/>
      <c r="AF48" s="292"/>
      <c r="AG48" s="292">
        <v>7067.01</v>
      </c>
    </row>
    <row r="49" spans="1:33" x14ac:dyDescent="0.25">
      <c r="A49" s="62" t="s">
        <v>2250</v>
      </c>
      <c r="B49" s="290">
        <v>313068.63</v>
      </c>
      <c r="C49" s="290">
        <v>0</v>
      </c>
      <c r="D49" s="290">
        <v>41768.910000000003</v>
      </c>
      <c r="E49" s="62">
        <v>2685561</v>
      </c>
      <c r="F49" s="62">
        <v>171322.74</v>
      </c>
      <c r="G49" s="62"/>
      <c r="H49" s="62"/>
      <c r="J49" s="291">
        <v>123480</v>
      </c>
      <c r="M49" s="62"/>
      <c r="N49" s="62"/>
      <c r="O49" s="62">
        <v>-159492.1</v>
      </c>
      <c r="P49" s="62">
        <v>5378772.1500000004</v>
      </c>
      <c r="Q49" s="52"/>
      <c r="R49" s="52"/>
      <c r="S49" s="52">
        <v>533295.99</v>
      </c>
      <c r="T49" s="52">
        <v>54725</v>
      </c>
      <c r="U49" s="52">
        <v>2502.4499999999998</v>
      </c>
      <c r="V49" s="52">
        <v>1043300</v>
      </c>
      <c r="W49" s="52"/>
      <c r="X49" s="52"/>
      <c r="Y49" s="292">
        <v>1149020</v>
      </c>
      <c r="Z49" s="292"/>
      <c r="AA49" s="292"/>
      <c r="AB49" s="292">
        <v>456885.84</v>
      </c>
      <c r="AC49" s="292">
        <v>227805.26</v>
      </c>
      <c r="AD49" s="292"/>
      <c r="AE49" s="292"/>
      <c r="AF49" s="292"/>
      <c r="AG49" s="292">
        <v>6987.82</v>
      </c>
    </row>
    <row r="50" spans="1:33" x14ac:dyDescent="0.25">
      <c r="A50" s="62" t="s">
        <v>2251</v>
      </c>
      <c r="B50" s="290">
        <v>201985.85</v>
      </c>
      <c r="C50" s="290">
        <v>0</v>
      </c>
      <c r="D50" s="290">
        <v>659131.11</v>
      </c>
      <c r="E50" s="62">
        <v>-135845.22</v>
      </c>
      <c r="F50" s="62">
        <v>-178040.73</v>
      </c>
      <c r="G50" s="62"/>
      <c r="H50" s="62"/>
      <c r="J50" s="291">
        <v>106090</v>
      </c>
      <c r="M50" s="62">
        <v>4586</v>
      </c>
      <c r="N50" s="62"/>
      <c r="O50" s="62"/>
      <c r="P50" s="62">
        <v>1780248.13</v>
      </c>
      <c r="Q50" s="52"/>
      <c r="R50" s="52"/>
      <c r="S50" s="52">
        <v>535883.99</v>
      </c>
      <c r="T50" s="52">
        <v>70398</v>
      </c>
      <c r="U50" s="52">
        <v>656.48</v>
      </c>
      <c r="V50" s="52">
        <v>1257190</v>
      </c>
      <c r="W50" s="52"/>
      <c r="X50" s="52"/>
      <c r="Y50" s="292">
        <v>1469248.23</v>
      </c>
      <c r="Z50" s="292"/>
      <c r="AA50" s="292"/>
      <c r="AB50" s="292">
        <v>446161.18</v>
      </c>
      <c r="AC50" s="292">
        <v>217808.85</v>
      </c>
      <c r="AD50" s="292"/>
      <c r="AE50" s="292"/>
      <c r="AF50" s="292"/>
      <c r="AG50" s="292">
        <v>150.78</v>
      </c>
    </row>
    <row r="51" spans="1:33" x14ac:dyDescent="0.25">
      <c r="A51" s="62" t="s">
        <v>2252</v>
      </c>
      <c r="B51" s="290">
        <v>370719.92</v>
      </c>
      <c r="C51" s="290">
        <v>60000</v>
      </c>
      <c r="D51" s="290">
        <v>343107.03</v>
      </c>
      <c r="E51" s="62">
        <v>846856.72</v>
      </c>
      <c r="F51" s="62">
        <v>276912.14</v>
      </c>
      <c r="G51" s="62"/>
      <c r="H51" s="62"/>
      <c r="M51" s="62"/>
      <c r="N51" s="62"/>
      <c r="O51" s="62">
        <v>197487.27</v>
      </c>
      <c r="P51" s="62">
        <v>2690789.95</v>
      </c>
      <c r="Q51" s="52"/>
      <c r="R51" s="52"/>
      <c r="S51" s="52">
        <v>484654.98</v>
      </c>
      <c r="T51" s="52">
        <v>57195</v>
      </c>
      <c r="U51" s="52">
        <v>1816.3</v>
      </c>
      <c r="V51" s="52">
        <v>1026740</v>
      </c>
      <c r="W51" s="52"/>
      <c r="X51" s="52">
        <v>197760</v>
      </c>
      <c r="Y51" s="292">
        <v>1270626</v>
      </c>
      <c r="Z51" s="292"/>
      <c r="AA51" s="292"/>
      <c r="AB51" s="292">
        <v>240171.39</v>
      </c>
      <c r="AC51" s="292">
        <v>7080</v>
      </c>
      <c r="AD51" s="292"/>
      <c r="AE51" s="292"/>
      <c r="AF51" s="292"/>
      <c r="AG51" s="292">
        <v>25445.439999999999</v>
      </c>
    </row>
    <row r="52" spans="1:33" x14ac:dyDescent="0.25">
      <c r="A52" s="62" t="s">
        <v>2253</v>
      </c>
      <c r="B52" s="290">
        <v>354239.68</v>
      </c>
      <c r="C52" s="290">
        <v>0</v>
      </c>
      <c r="D52" s="290">
        <v>43982.81</v>
      </c>
      <c r="E52" s="62">
        <v>505383.87</v>
      </c>
      <c r="F52" s="62">
        <v>-21607.56</v>
      </c>
      <c r="G52" s="62"/>
      <c r="H52" s="62"/>
      <c r="L52" s="291">
        <v>1981</v>
      </c>
      <c r="M52" s="62"/>
      <c r="N52" s="62"/>
      <c r="O52" s="62">
        <v>112</v>
      </c>
      <c r="P52" s="62">
        <v>2057308.95</v>
      </c>
      <c r="Q52" s="52"/>
      <c r="R52" s="52"/>
      <c r="S52" s="52">
        <v>458538.38</v>
      </c>
      <c r="T52" s="52"/>
      <c r="U52" s="52">
        <v>1598.39</v>
      </c>
      <c r="V52" s="52"/>
      <c r="W52" s="52"/>
      <c r="X52" s="52">
        <v>1078.48</v>
      </c>
      <c r="Y52" s="292">
        <v>92698</v>
      </c>
      <c r="Z52" s="292"/>
      <c r="AA52" s="292"/>
      <c r="AB52" s="292">
        <v>253976.99</v>
      </c>
      <c r="AC52" s="292">
        <v>107109.31</v>
      </c>
      <c r="AD52" s="292"/>
      <c r="AE52" s="292"/>
      <c r="AF52" s="292"/>
      <c r="AG52" s="292">
        <v>87.11</v>
      </c>
    </row>
    <row r="53" spans="1:33" x14ac:dyDescent="0.25">
      <c r="A53" s="62" t="s">
        <v>2254</v>
      </c>
      <c r="B53" s="290">
        <v>113760.69</v>
      </c>
      <c r="C53" s="290">
        <v>0</v>
      </c>
      <c r="D53" s="290">
        <v>155443.76</v>
      </c>
      <c r="E53" s="62">
        <v>122929.41</v>
      </c>
      <c r="F53" s="62">
        <v>188329.86</v>
      </c>
      <c r="G53" s="62"/>
      <c r="H53" s="62"/>
      <c r="L53" s="291">
        <v>14.39</v>
      </c>
      <c r="M53" s="62"/>
      <c r="N53" s="62"/>
      <c r="O53" s="62"/>
      <c r="P53" s="62">
        <v>1988049.06</v>
      </c>
      <c r="Q53" s="52"/>
      <c r="R53" s="52"/>
      <c r="S53" s="52">
        <v>565620.43999999994</v>
      </c>
      <c r="T53" s="52">
        <v>56750</v>
      </c>
      <c r="U53" s="52">
        <v>325.66000000000003</v>
      </c>
      <c r="V53" s="52">
        <v>929700</v>
      </c>
      <c r="W53" s="52"/>
      <c r="X53" s="52">
        <v>47200</v>
      </c>
      <c r="Y53" s="292">
        <v>1134502</v>
      </c>
      <c r="Z53" s="292"/>
      <c r="AA53" s="292"/>
      <c r="AB53" s="292">
        <v>524946.88</v>
      </c>
      <c r="AC53" s="292">
        <v>38188.28</v>
      </c>
      <c r="AD53" s="292"/>
      <c r="AE53" s="292"/>
      <c r="AF53" s="292"/>
      <c r="AG53" s="292">
        <v>1013.05</v>
      </c>
    </row>
    <row r="54" spans="1:33" x14ac:dyDescent="0.25">
      <c r="A54" s="62" t="s">
        <v>2255</v>
      </c>
      <c r="B54" s="290">
        <v>31653.27</v>
      </c>
      <c r="C54" s="290">
        <v>0</v>
      </c>
      <c r="D54" s="290">
        <v>104347.47</v>
      </c>
      <c r="E54" s="62">
        <v>6436.99</v>
      </c>
      <c r="F54" s="62">
        <v>183360.91</v>
      </c>
      <c r="G54" s="62"/>
      <c r="H54" s="62"/>
      <c r="J54" s="291">
        <v>170045</v>
      </c>
      <c r="L54" s="291">
        <v>830</v>
      </c>
      <c r="M54" s="62"/>
      <c r="N54" s="62">
        <v>249356.91</v>
      </c>
      <c r="O54" s="62">
        <v>-509277.18</v>
      </c>
      <c r="P54" s="62">
        <v>1911374.52</v>
      </c>
      <c r="Q54" s="52"/>
      <c r="R54" s="52"/>
      <c r="S54" s="52">
        <v>415287.17</v>
      </c>
      <c r="T54" s="52">
        <v>64300</v>
      </c>
      <c r="U54" s="52">
        <v>282.95</v>
      </c>
      <c r="V54" s="52">
        <v>806010</v>
      </c>
      <c r="W54" s="52"/>
      <c r="X54" s="52">
        <v>100000</v>
      </c>
      <c r="Y54" s="292">
        <v>1021920</v>
      </c>
      <c r="Z54" s="292"/>
      <c r="AA54" s="292">
        <v>2000</v>
      </c>
      <c r="AB54" s="292">
        <v>246973.27</v>
      </c>
      <c r="AC54" s="292">
        <v>86257.43</v>
      </c>
      <c r="AD54" s="292"/>
      <c r="AE54" s="292"/>
      <c r="AF54" s="292"/>
      <c r="AG54" s="292">
        <v>97.81</v>
      </c>
    </row>
    <row r="55" spans="1:33" x14ac:dyDescent="0.25">
      <c r="A55" s="62" t="s">
        <v>2256</v>
      </c>
      <c r="B55" s="290">
        <v>279853.42</v>
      </c>
      <c r="C55" s="290">
        <v>27011.46</v>
      </c>
      <c r="D55" s="290">
        <v>15402.58</v>
      </c>
      <c r="E55" s="62">
        <v>119334.12</v>
      </c>
      <c r="F55" s="62">
        <v>96388.08</v>
      </c>
      <c r="G55" s="62"/>
      <c r="H55" s="62"/>
      <c r="J55" s="291">
        <v>33530</v>
      </c>
      <c r="M55" s="62"/>
      <c r="N55" s="62"/>
      <c r="O55" s="62">
        <v>-999092.6</v>
      </c>
      <c r="P55" s="62">
        <v>1946410.43</v>
      </c>
      <c r="Q55" s="52"/>
      <c r="R55" s="52"/>
      <c r="S55" s="52">
        <v>536308.15</v>
      </c>
      <c r="T55" s="52">
        <v>69000</v>
      </c>
      <c r="U55" s="52">
        <v>1808.54</v>
      </c>
      <c r="V55" s="52">
        <v>1665707.5</v>
      </c>
      <c r="W55" s="52"/>
      <c r="X55" s="52">
        <v>197800</v>
      </c>
      <c r="Y55" s="292">
        <v>1889567.5</v>
      </c>
      <c r="Z55" s="292">
        <v>2500</v>
      </c>
      <c r="AA55" s="292">
        <v>4640</v>
      </c>
      <c r="AB55" s="292">
        <v>725726.23</v>
      </c>
      <c r="AC55" s="292">
        <v>79222.63</v>
      </c>
      <c r="AD55" s="292"/>
      <c r="AE55" s="292"/>
      <c r="AF55" s="292"/>
      <c r="AG55" s="292"/>
    </row>
    <row r="56" spans="1:33" x14ac:dyDescent="0.25">
      <c r="A56" s="62" t="s">
        <v>2257</v>
      </c>
      <c r="B56" s="290">
        <v>184440.82</v>
      </c>
      <c r="C56" s="290">
        <v>13988</v>
      </c>
      <c r="D56" s="290">
        <v>12920.91</v>
      </c>
      <c r="E56" s="62">
        <v>549906.67000000004</v>
      </c>
      <c r="F56" s="62">
        <v>177552.77</v>
      </c>
      <c r="G56" s="62"/>
      <c r="H56" s="62"/>
      <c r="J56" s="291">
        <v>21190.639999999999</v>
      </c>
      <c r="L56" s="291">
        <v>0</v>
      </c>
      <c r="M56" s="62"/>
      <c r="N56" s="62"/>
      <c r="O56" s="62">
        <v>158971.45000000001</v>
      </c>
      <c r="P56" s="62">
        <v>1372237.86</v>
      </c>
      <c r="Q56" s="52"/>
      <c r="R56" s="52"/>
      <c r="S56" s="52">
        <v>278382</v>
      </c>
      <c r="T56" s="52">
        <v>182750</v>
      </c>
      <c r="U56" s="52">
        <v>946.16</v>
      </c>
      <c r="V56" s="52">
        <v>616476</v>
      </c>
      <c r="W56" s="52"/>
      <c r="X56" s="52">
        <v>121800</v>
      </c>
      <c r="Y56" s="292">
        <v>746976</v>
      </c>
      <c r="Z56" s="292">
        <v>2640</v>
      </c>
      <c r="AA56" s="292">
        <v>8415</v>
      </c>
      <c r="AB56" s="292">
        <v>400561.84</v>
      </c>
      <c r="AC56" s="292">
        <v>488607.1</v>
      </c>
      <c r="AD56" s="292"/>
      <c r="AE56" s="292"/>
      <c r="AF56" s="292"/>
      <c r="AG56" s="292"/>
    </row>
    <row r="57" spans="1:33" x14ac:dyDescent="0.25">
      <c r="A57" s="62" t="s">
        <v>2258</v>
      </c>
      <c r="B57" s="290">
        <v>346072.87</v>
      </c>
      <c r="C57" s="290">
        <v>472.5</v>
      </c>
      <c r="D57" s="290">
        <v>13206.32</v>
      </c>
      <c r="E57" s="62">
        <v>23656</v>
      </c>
      <c r="F57" s="62">
        <v>54954.89</v>
      </c>
      <c r="G57" s="62"/>
      <c r="H57" s="62"/>
      <c r="I57" s="291">
        <v>3000</v>
      </c>
      <c r="J57" s="291">
        <v>25830</v>
      </c>
      <c r="L57" s="291">
        <v>28.04</v>
      </c>
      <c r="M57" s="62"/>
      <c r="N57" s="62"/>
      <c r="O57" s="62">
        <v>-447743.49</v>
      </c>
      <c r="P57" s="62">
        <v>1028783.07</v>
      </c>
      <c r="Q57" s="52"/>
      <c r="R57" s="52"/>
      <c r="S57" s="52">
        <v>415562.97</v>
      </c>
      <c r="T57" s="52">
        <v>65000</v>
      </c>
      <c r="U57" s="52">
        <v>1591.86</v>
      </c>
      <c r="V57" s="52">
        <v>540524.6</v>
      </c>
      <c r="W57" s="52"/>
      <c r="X57" s="52">
        <v>92000</v>
      </c>
      <c r="Y57" s="292">
        <v>722384.6</v>
      </c>
      <c r="Z57" s="292"/>
      <c r="AA57" s="292"/>
      <c r="AB57" s="292">
        <v>490754</v>
      </c>
      <c r="AC57" s="292">
        <v>48737.87</v>
      </c>
      <c r="AD57" s="292"/>
      <c r="AE57" s="292"/>
      <c r="AF57" s="292"/>
      <c r="AG57" s="292"/>
    </row>
    <row r="58" spans="1:33" x14ac:dyDescent="0.25">
      <c r="A58" s="62" t="s">
        <v>2259</v>
      </c>
      <c r="B58" s="290">
        <v>524430.66</v>
      </c>
      <c r="C58" s="290">
        <v>7643.74</v>
      </c>
      <c r="D58" s="290">
        <v>17510.73</v>
      </c>
      <c r="E58" s="62">
        <v>77438.67</v>
      </c>
      <c r="F58" s="62">
        <v>76274.39</v>
      </c>
      <c r="G58" s="62"/>
      <c r="H58" s="62"/>
      <c r="I58" s="291">
        <v>2000</v>
      </c>
      <c r="J58" s="291">
        <v>31310.92</v>
      </c>
      <c r="L58" s="291">
        <v>120.69</v>
      </c>
      <c r="M58" s="62"/>
      <c r="N58" s="62"/>
      <c r="O58" s="62">
        <v>228385.29</v>
      </c>
      <c r="P58" s="62">
        <v>566631.65</v>
      </c>
      <c r="Q58" s="52"/>
      <c r="R58" s="52"/>
      <c r="S58" s="52">
        <v>490179.34</v>
      </c>
      <c r="T58" s="52">
        <v>194000</v>
      </c>
      <c r="U58" s="52">
        <v>2178.7600000000002</v>
      </c>
      <c r="V58" s="52">
        <v>1045248</v>
      </c>
      <c r="W58" s="52"/>
      <c r="X58" s="52">
        <v>127300</v>
      </c>
      <c r="Y58" s="292">
        <v>1265608</v>
      </c>
      <c r="Z58" s="292"/>
      <c r="AA58" s="292">
        <v>2760</v>
      </c>
      <c r="AB58" s="292">
        <v>465535.19</v>
      </c>
      <c r="AC58" s="292">
        <v>31561.27</v>
      </c>
      <c r="AD58" s="292"/>
      <c r="AE58" s="292"/>
      <c r="AF58" s="292"/>
      <c r="AG58" s="292"/>
    </row>
    <row r="59" spans="1:33" x14ac:dyDescent="0.25">
      <c r="A59" s="289" t="s">
        <v>2260</v>
      </c>
      <c r="B59" s="290">
        <v>106907.91</v>
      </c>
      <c r="C59" s="290">
        <v>13928.02</v>
      </c>
      <c r="D59" s="290">
        <v>16331.14</v>
      </c>
      <c r="E59" s="62">
        <v>289513.90999999997</v>
      </c>
      <c r="F59" s="62">
        <v>69477.509999999995</v>
      </c>
      <c r="G59" s="62"/>
      <c r="H59" s="62"/>
      <c r="J59" s="291">
        <v>29315</v>
      </c>
      <c r="M59" s="62"/>
      <c r="N59" s="62"/>
      <c r="O59" s="62">
        <v>-1084581.55</v>
      </c>
      <c r="P59" s="62">
        <v>1787234.17</v>
      </c>
      <c r="Q59" s="52"/>
      <c r="R59" s="52">
        <v>339.51</v>
      </c>
      <c r="S59" s="52">
        <v>427843.46</v>
      </c>
      <c r="T59" s="52">
        <v>145500</v>
      </c>
      <c r="U59" s="52">
        <v>520.30999999999995</v>
      </c>
      <c r="V59" s="52">
        <v>549689.56000000006</v>
      </c>
      <c r="W59" s="52"/>
      <c r="X59" s="52">
        <v>129000</v>
      </c>
      <c r="Y59" s="292">
        <v>727314.56</v>
      </c>
      <c r="Z59" s="292"/>
      <c r="AA59" s="292">
        <v>9360</v>
      </c>
      <c r="AB59" s="292">
        <v>315709.96999999997</v>
      </c>
      <c r="AC59" s="292">
        <v>243108.44</v>
      </c>
      <c r="AD59" s="292"/>
      <c r="AE59" s="292"/>
      <c r="AF59" s="292"/>
      <c r="AG59" s="292"/>
    </row>
    <row r="60" spans="1:33" x14ac:dyDescent="0.25">
      <c r="A60" s="289" t="s">
        <v>2261</v>
      </c>
      <c r="B60" s="290">
        <v>150126.56</v>
      </c>
      <c r="C60" s="290">
        <v>2884.1</v>
      </c>
      <c r="D60" s="290">
        <v>44657.54</v>
      </c>
      <c r="E60" s="62">
        <v>2210950.79</v>
      </c>
      <c r="F60" s="62">
        <v>29630.59</v>
      </c>
      <c r="G60" s="62"/>
      <c r="H60" s="62"/>
      <c r="J60" s="291">
        <v>29915</v>
      </c>
      <c r="L60" s="291">
        <v>7</v>
      </c>
      <c r="M60" s="62"/>
      <c r="N60" s="62"/>
      <c r="O60" s="62">
        <v>-1156053.03</v>
      </c>
      <c r="P60" s="62">
        <v>3909726.18</v>
      </c>
      <c r="Q60" s="52"/>
      <c r="R60" s="52"/>
      <c r="S60" s="52">
        <v>502787.93</v>
      </c>
      <c r="T60" s="52">
        <v>195410</v>
      </c>
      <c r="U60" s="52">
        <v>960.41</v>
      </c>
      <c r="V60" s="52">
        <v>1205654.6000000001</v>
      </c>
      <c r="W60" s="52"/>
      <c r="X60" s="52">
        <v>129700</v>
      </c>
      <c r="Y60" s="292">
        <v>1434779.6</v>
      </c>
      <c r="Z60" s="292"/>
      <c r="AA60" s="292"/>
      <c r="AB60" s="292">
        <v>545738.68999999994</v>
      </c>
      <c r="AC60" s="292">
        <v>179355.22</v>
      </c>
      <c r="AD60" s="292"/>
      <c r="AE60" s="292"/>
      <c r="AF60" s="292"/>
      <c r="AG60" s="292"/>
    </row>
    <row r="61" spans="1:33" x14ac:dyDescent="0.25">
      <c r="A61" s="289" t="s">
        <v>2262</v>
      </c>
      <c r="B61" s="290">
        <v>144190.03</v>
      </c>
      <c r="C61" s="290">
        <v>12652.1</v>
      </c>
      <c r="D61" s="290">
        <v>61897.25</v>
      </c>
      <c r="E61" s="62">
        <v>186426.04</v>
      </c>
      <c r="F61" s="62">
        <v>874074.03</v>
      </c>
      <c r="G61" s="62"/>
      <c r="H61" s="62"/>
      <c r="I61" s="291">
        <v>2000</v>
      </c>
      <c r="J61" s="291">
        <v>31746</v>
      </c>
      <c r="L61" s="291">
        <v>18.690000000000001</v>
      </c>
      <c r="M61" s="62"/>
      <c r="N61" s="62"/>
      <c r="O61" s="62">
        <v>-1468318.86</v>
      </c>
      <c r="P61" s="62">
        <v>2469567.41</v>
      </c>
      <c r="Q61" s="52"/>
      <c r="R61" s="52"/>
      <c r="S61" s="52">
        <v>1160836.08</v>
      </c>
      <c r="T61" s="52">
        <v>77230</v>
      </c>
      <c r="U61" s="52">
        <v>1349.69</v>
      </c>
      <c r="V61" s="52">
        <v>1161292</v>
      </c>
      <c r="W61" s="52"/>
      <c r="X61" s="52">
        <v>149050</v>
      </c>
      <c r="Y61" s="292">
        <v>1376967</v>
      </c>
      <c r="Z61" s="292"/>
      <c r="AA61" s="292"/>
      <c r="AB61" s="292">
        <v>649545.66</v>
      </c>
      <c r="AC61" s="292">
        <v>216973.9</v>
      </c>
      <c r="AD61" s="292"/>
      <c r="AE61" s="292"/>
      <c r="AF61" s="292"/>
      <c r="AG61" s="292"/>
    </row>
    <row r="62" spans="1:33" x14ac:dyDescent="0.25">
      <c r="A62" s="62" t="s">
        <v>2347</v>
      </c>
      <c r="B62" s="290">
        <v>228838.31</v>
      </c>
      <c r="C62" s="290">
        <v>3074.35</v>
      </c>
      <c r="D62" s="290">
        <v>64841.69</v>
      </c>
      <c r="E62" s="62">
        <v>370755.22</v>
      </c>
      <c r="F62" s="62">
        <v>216262.43</v>
      </c>
      <c r="G62" s="62"/>
      <c r="H62" s="62"/>
      <c r="I62" s="291">
        <v>3000</v>
      </c>
      <c r="J62" s="291">
        <v>22953.040000000001</v>
      </c>
      <c r="M62" s="62"/>
      <c r="N62" s="62">
        <v>-257756.54</v>
      </c>
      <c r="O62" s="62">
        <v>-631579.38</v>
      </c>
      <c r="P62" s="62">
        <v>2114448.44</v>
      </c>
      <c r="Q62" s="52"/>
      <c r="R62" s="52"/>
      <c r="S62" s="52">
        <v>505474.3</v>
      </c>
      <c r="T62" s="52">
        <v>190900</v>
      </c>
      <c r="U62" s="52">
        <v>693.88</v>
      </c>
      <c r="V62" s="52">
        <v>861269</v>
      </c>
      <c r="W62" s="52"/>
      <c r="X62" s="52">
        <v>126700</v>
      </c>
      <c r="Y62" s="292">
        <v>997969</v>
      </c>
      <c r="Z62" s="292"/>
      <c r="AA62" s="292"/>
      <c r="AB62" s="292">
        <v>651395.55000000005</v>
      </c>
      <c r="AC62" s="292">
        <v>182489.19</v>
      </c>
      <c r="AD62" s="292"/>
      <c r="AE62" s="292"/>
      <c r="AF62" s="292"/>
      <c r="AG62" s="292"/>
    </row>
    <row r="63" spans="1:33" x14ac:dyDescent="0.25">
      <c r="A63" s="62" t="s">
        <v>2350</v>
      </c>
      <c r="B63" s="290">
        <v>136843.34</v>
      </c>
      <c r="C63" s="290">
        <v>0</v>
      </c>
      <c r="D63" s="290">
        <v>25173.040000000001</v>
      </c>
      <c r="E63" s="62">
        <v>1803245.66</v>
      </c>
      <c r="F63" s="62">
        <v>41937.620000000003</v>
      </c>
      <c r="G63" s="62"/>
      <c r="H63" s="62"/>
      <c r="J63" s="291">
        <v>30215</v>
      </c>
      <c r="M63" s="62"/>
      <c r="N63" s="62"/>
      <c r="O63" s="62">
        <v>-626187.4</v>
      </c>
      <c r="P63" s="62">
        <v>2791483.6</v>
      </c>
      <c r="Q63" s="52"/>
      <c r="R63" s="52"/>
      <c r="S63" s="52">
        <v>453106.38</v>
      </c>
      <c r="T63" s="52">
        <v>172750</v>
      </c>
      <c r="U63" s="52">
        <v>673.39</v>
      </c>
      <c r="V63" s="52">
        <v>1320449.06</v>
      </c>
      <c r="W63" s="52"/>
      <c r="X63" s="52">
        <v>128700</v>
      </c>
      <c r="Y63" s="292">
        <v>1548374.06</v>
      </c>
      <c r="Z63" s="292"/>
      <c r="AA63" s="292">
        <v>3360</v>
      </c>
      <c r="AB63" s="292">
        <v>510853.82</v>
      </c>
      <c r="AC63" s="292">
        <v>148695.49</v>
      </c>
      <c r="AD63" s="292"/>
      <c r="AE63" s="292"/>
      <c r="AF63" s="292"/>
      <c r="AG63" s="292"/>
    </row>
    <row r="64" spans="1:33" x14ac:dyDescent="0.25">
      <c r="A64" s="289" t="s">
        <v>2263</v>
      </c>
      <c r="B64" s="290">
        <v>528675.36</v>
      </c>
      <c r="C64" s="290">
        <v>0</v>
      </c>
      <c r="D64" s="290">
        <v>179206.39999999999</v>
      </c>
      <c r="E64" s="62">
        <v>361306.89</v>
      </c>
      <c r="F64" s="62">
        <v>40478.910000000003</v>
      </c>
      <c r="G64" s="62"/>
      <c r="H64" s="62"/>
      <c r="J64" s="291">
        <v>51850</v>
      </c>
      <c r="K64" s="291">
        <v>149600</v>
      </c>
      <c r="L64" s="291">
        <v>390</v>
      </c>
      <c r="M64" s="62"/>
      <c r="N64" s="62"/>
      <c r="O64" s="62">
        <v>95736.74</v>
      </c>
      <c r="P64" s="62">
        <v>1683662.57</v>
      </c>
      <c r="Q64" s="52"/>
      <c r="R64" s="52"/>
      <c r="S64" s="52">
        <v>726620.36</v>
      </c>
      <c r="T64" s="52">
        <v>50475</v>
      </c>
      <c r="U64" s="52">
        <v>1453.5</v>
      </c>
      <c r="V64" s="52">
        <v>1933267.3</v>
      </c>
      <c r="W64" s="52"/>
      <c r="X64" s="52">
        <v>198520</v>
      </c>
      <c r="Y64" s="292">
        <v>2250467.2999999998</v>
      </c>
      <c r="Z64" s="292"/>
      <c r="AA64" s="292"/>
      <c r="AB64" s="292">
        <v>442112.88</v>
      </c>
      <c r="AC64" s="292">
        <v>102710.46</v>
      </c>
      <c r="AD64" s="292"/>
      <c r="AE64" s="292"/>
      <c r="AF64" s="292"/>
      <c r="AG64" s="292"/>
    </row>
    <row r="65" spans="1:33" x14ac:dyDescent="0.25">
      <c r="A65" s="62" t="s">
        <v>2264</v>
      </c>
      <c r="B65" s="290">
        <v>426237.56</v>
      </c>
      <c r="C65" s="290">
        <v>0</v>
      </c>
      <c r="D65" s="290">
        <v>94635.66</v>
      </c>
      <c r="E65" s="62">
        <v>37398.769999999997</v>
      </c>
      <c r="F65" s="62">
        <v>288020.8</v>
      </c>
      <c r="G65" s="62"/>
      <c r="H65" s="62"/>
      <c r="J65" s="291">
        <v>5850</v>
      </c>
      <c r="K65" s="291">
        <v>71300</v>
      </c>
      <c r="L65" s="291">
        <v>151.12</v>
      </c>
      <c r="M65" s="62"/>
      <c r="N65" s="62"/>
      <c r="O65" s="62">
        <v>-415360.16</v>
      </c>
      <c r="P65" s="62">
        <v>1188971.67</v>
      </c>
      <c r="Q65" s="52"/>
      <c r="R65" s="52"/>
      <c r="S65" s="52">
        <v>958971.87</v>
      </c>
      <c r="T65" s="52"/>
      <c r="U65" s="52">
        <v>1707.71</v>
      </c>
      <c r="V65" s="52">
        <v>545800</v>
      </c>
      <c r="W65" s="52"/>
      <c r="X65" s="52"/>
      <c r="Y65" s="292">
        <v>852040</v>
      </c>
      <c r="Z65" s="292"/>
      <c r="AA65" s="292">
        <v>11520</v>
      </c>
      <c r="AB65" s="292">
        <v>507607.75</v>
      </c>
      <c r="AC65" s="292">
        <v>124160.67</v>
      </c>
      <c r="AD65" s="292"/>
      <c r="AE65" s="292"/>
      <c r="AF65" s="292"/>
      <c r="AG65" s="292"/>
    </row>
    <row r="66" spans="1:33" customFormat="1" x14ac:dyDescent="0.25">
      <c r="A66" s="62" t="s">
        <v>2265</v>
      </c>
      <c r="B66" s="290">
        <v>521107.61</v>
      </c>
      <c r="C66" s="290">
        <v>0</v>
      </c>
      <c r="D66" s="290">
        <v>52429.08</v>
      </c>
      <c r="E66" s="62">
        <v>671284.17</v>
      </c>
      <c r="F66" s="62">
        <v>323186.09000000003</v>
      </c>
      <c r="G66" s="62"/>
      <c r="H66" s="62"/>
      <c r="I66" s="291"/>
      <c r="J66" s="291">
        <v>19629.240000000002</v>
      </c>
      <c r="K66" s="291"/>
      <c r="L66" s="291">
        <v>403.62</v>
      </c>
      <c r="M66" s="62"/>
      <c r="N66" s="62"/>
      <c r="O66" s="62">
        <v>1039334.12</v>
      </c>
      <c r="P66" s="62">
        <v>2121250.9300000002</v>
      </c>
      <c r="Q66" s="52"/>
      <c r="R66" s="52">
        <v>2.5</v>
      </c>
      <c r="S66" s="52">
        <v>927689.25</v>
      </c>
      <c r="T66" s="52"/>
      <c r="U66" s="52">
        <v>2489.38</v>
      </c>
      <c r="V66" s="52">
        <v>964819</v>
      </c>
      <c r="W66" s="52"/>
      <c r="X66" s="52">
        <v>202580</v>
      </c>
      <c r="Y66" s="292">
        <v>1373175</v>
      </c>
      <c r="Z66" s="292">
        <v>6600</v>
      </c>
      <c r="AA66" s="292">
        <v>14540</v>
      </c>
      <c r="AB66" s="292">
        <v>588952.98</v>
      </c>
      <c r="AC66" s="292">
        <v>411837.96</v>
      </c>
      <c r="AD66" s="292"/>
      <c r="AE66" s="292"/>
      <c r="AF66" s="292"/>
      <c r="AG66" s="292">
        <v>1219.8</v>
      </c>
    </row>
    <row r="67" spans="1:33" x14ac:dyDescent="0.25">
      <c r="A67" s="62" t="s">
        <v>2266</v>
      </c>
      <c r="B67" s="290">
        <v>131742.22</v>
      </c>
      <c r="C67" s="290">
        <v>0</v>
      </c>
      <c r="D67" s="290">
        <v>239039.37</v>
      </c>
      <c r="E67" s="62">
        <v>26900.3</v>
      </c>
      <c r="F67" s="62">
        <v>-22206.66</v>
      </c>
      <c r="G67" s="62"/>
      <c r="H67" s="62"/>
      <c r="I67" s="291">
        <v>60430</v>
      </c>
      <c r="J67" s="291">
        <v>22620</v>
      </c>
      <c r="K67" s="291">
        <v>0</v>
      </c>
      <c r="L67" s="291">
        <v>300</v>
      </c>
      <c r="M67" s="62"/>
      <c r="N67" s="62"/>
      <c r="O67" s="62">
        <v>-806652.03</v>
      </c>
      <c r="P67" s="62">
        <v>1374864.38</v>
      </c>
      <c r="Q67" s="52"/>
      <c r="R67" s="52"/>
      <c r="S67" s="52">
        <v>1077128.17</v>
      </c>
      <c r="T67" s="52">
        <v>76150</v>
      </c>
      <c r="U67" s="52"/>
      <c r="V67" s="52">
        <v>1588528.31</v>
      </c>
      <c r="W67" s="52"/>
      <c r="X67" s="52">
        <v>2000</v>
      </c>
      <c r="Y67" s="292">
        <v>2109648.31</v>
      </c>
      <c r="Z67" s="292">
        <v>91284</v>
      </c>
      <c r="AA67" s="292"/>
      <c r="AB67" s="292">
        <v>440531.45</v>
      </c>
      <c r="AC67" s="292">
        <v>127805.89</v>
      </c>
      <c r="AD67" s="292"/>
      <c r="AE67" s="292"/>
      <c r="AF67" s="292"/>
      <c r="AG67" s="292"/>
    </row>
    <row r="68" spans="1:33" x14ac:dyDescent="0.25">
      <c r="A68" s="62" t="s">
        <v>2267</v>
      </c>
      <c r="B68" s="290">
        <v>449205.31</v>
      </c>
      <c r="C68" s="290">
        <v>0</v>
      </c>
      <c r="D68" s="290">
        <v>37982.5</v>
      </c>
      <c r="E68" s="62">
        <v>64049.4</v>
      </c>
      <c r="F68" s="62">
        <v>1407938.92</v>
      </c>
      <c r="G68" s="62"/>
      <c r="H68" s="62"/>
      <c r="J68" s="291">
        <v>19635.509999999998</v>
      </c>
      <c r="K68" s="291">
        <v>139500</v>
      </c>
      <c r="M68" s="62"/>
      <c r="N68" s="62"/>
      <c r="O68" s="62">
        <v>386884.69</v>
      </c>
      <c r="P68" s="62">
        <v>2680574.06</v>
      </c>
      <c r="Q68" s="52"/>
      <c r="R68" s="52"/>
      <c r="S68" s="52">
        <v>2181814.2999999998</v>
      </c>
      <c r="T68" s="52"/>
      <c r="U68" s="52">
        <v>3901.71</v>
      </c>
      <c r="V68" s="52">
        <v>2642475.7999999998</v>
      </c>
      <c r="W68" s="52"/>
      <c r="X68" s="52">
        <v>52500</v>
      </c>
      <c r="Y68" s="292">
        <v>3013818.8</v>
      </c>
      <c r="Z68" s="292"/>
      <c r="AA68" s="292">
        <v>11520</v>
      </c>
      <c r="AB68" s="292">
        <v>769703.65</v>
      </c>
      <c r="AC68" s="292">
        <v>351235.12</v>
      </c>
      <c r="AD68" s="292"/>
      <c r="AE68" s="292"/>
      <c r="AF68" s="292"/>
      <c r="AG68" s="292"/>
    </row>
    <row r="69" spans="1:33" x14ac:dyDescent="0.25">
      <c r="A69" s="62" t="s">
        <v>2268</v>
      </c>
      <c r="B69" s="290">
        <v>708903.65</v>
      </c>
      <c r="C69" s="290">
        <v>5000</v>
      </c>
      <c r="D69" s="290">
        <v>158891.71</v>
      </c>
      <c r="E69" s="62">
        <v>170594.88</v>
      </c>
      <c r="F69" s="62">
        <v>58995.38</v>
      </c>
      <c r="G69" s="62"/>
      <c r="H69" s="62"/>
      <c r="J69" s="291">
        <v>15350</v>
      </c>
      <c r="K69" s="291">
        <v>105000</v>
      </c>
      <c r="L69" s="291">
        <v>2440.48</v>
      </c>
      <c r="M69" s="62">
        <v>5000</v>
      </c>
      <c r="N69" s="62"/>
      <c r="O69" s="62">
        <v>-24.82</v>
      </c>
      <c r="P69" s="62">
        <v>2191965</v>
      </c>
      <c r="Q69" s="52"/>
      <c r="R69" s="52"/>
      <c r="S69" s="52">
        <v>877521.99</v>
      </c>
      <c r="T69" s="52">
        <v>240</v>
      </c>
      <c r="U69" s="52">
        <v>2638.87</v>
      </c>
      <c r="V69" s="52">
        <v>1001260</v>
      </c>
      <c r="W69" s="52"/>
      <c r="X69" s="52"/>
      <c r="Y69" s="292">
        <v>1411810</v>
      </c>
      <c r="Z69" s="292">
        <v>13786</v>
      </c>
      <c r="AA69" s="292"/>
      <c r="AB69" s="292">
        <v>319863.65000000002</v>
      </c>
      <c r="AC69" s="292">
        <v>179236.34</v>
      </c>
      <c r="AD69" s="292"/>
      <c r="AE69" s="292"/>
      <c r="AF69" s="292"/>
      <c r="AG69" s="292"/>
    </row>
    <row r="70" spans="1:33" x14ac:dyDescent="0.25">
      <c r="A70" s="62" t="s">
        <v>2269</v>
      </c>
      <c r="B70" s="290">
        <v>483505.78</v>
      </c>
      <c r="C70" s="290">
        <v>0</v>
      </c>
      <c r="D70" s="290">
        <v>35204.68</v>
      </c>
      <c r="E70" s="62">
        <v>39989.1</v>
      </c>
      <c r="F70" s="62">
        <v>271828.40999999997</v>
      </c>
      <c r="G70" s="62"/>
      <c r="H70" s="62"/>
      <c r="J70" s="291">
        <v>23088.99</v>
      </c>
      <c r="L70" s="291">
        <v>414</v>
      </c>
      <c r="M70" s="62"/>
      <c r="N70" s="62"/>
      <c r="O70" s="62">
        <v>-26690.85</v>
      </c>
      <c r="P70" s="62">
        <v>1302561.3500000001</v>
      </c>
      <c r="Q70" s="52"/>
      <c r="R70" s="52">
        <v>46.68</v>
      </c>
      <c r="S70" s="52">
        <v>851111.03</v>
      </c>
      <c r="T70" s="52">
        <v>7447.73</v>
      </c>
      <c r="U70" s="52">
        <v>1238.5999999999999</v>
      </c>
      <c r="V70" s="52">
        <v>1306253.5</v>
      </c>
      <c r="W70" s="52"/>
      <c r="X70" s="52">
        <v>196308</v>
      </c>
      <c r="Y70" s="292">
        <v>1628633.5</v>
      </c>
      <c r="Z70" s="292">
        <v>12600</v>
      </c>
      <c r="AA70" s="292">
        <v>10680</v>
      </c>
      <c r="AB70" s="292">
        <v>770027.6</v>
      </c>
      <c r="AC70" s="292">
        <v>169225.15</v>
      </c>
      <c r="AD70" s="292"/>
      <c r="AE70" s="292"/>
      <c r="AF70" s="292"/>
      <c r="AG70" s="292">
        <v>1027.49</v>
      </c>
    </row>
    <row r="71" spans="1:33" x14ac:dyDescent="0.25">
      <c r="A71" s="62" t="s">
        <v>2270</v>
      </c>
      <c r="B71" s="290">
        <v>325762.86</v>
      </c>
      <c r="C71" s="290">
        <v>0</v>
      </c>
      <c r="D71" s="290">
        <v>75070.37</v>
      </c>
      <c r="E71" s="62">
        <v>454026.01</v>
      </c>
      <c r="F71" s="62">
        <v>104427.47</v>
      </c>
      <c r="G71" s="62"/>
      <c r="H71" s="62"/>
      <c r="J71" s="291">
        <v>6100</v>
      </c>
      <c r="K71" s="291">
        <v>450</v>
      </c>
      <c r="M71" s="62"/>
      <c r="N71" s="62"/>
      <c r="O71" s="62">
        <v>82423.98</v>
      </c>
      <c r="P71" s="62">
        <v>1726865.73</v>
      </c>
      <c r="Q71" s="52"/>
      <c r="R71" s="52"/>
      <c r="S71" s="52">
        <v>1319673.77</v>
      </c>
      <c r="T71" s="52">
        <v>149550</v>
      </c>
      <c r="U71" s="52">
        <v>2147.39</v>
      </c>
      <c r="V71" s="52">
        <v>1219961.1000000001</v>
      </c>
      <c r="W71" s="52"/>
      <c r="X71" s="52">
        <v>163500</v>
      </c>
      <c r="Y71" s="292">
        <v>1757141.1</v>
      </c>
      <c r="Z71" s="292"/>
      <c r="AA71" s="292"/>
      <c r="AB71" s="292">
        <v>818269.46</v>
      </c>
      <c r="AC71" s="292">
        <v>165416.69</v>
      </c>
      <c r="AD71" s="292"/>
      <c r="AE71" s="292"/>
      <c r="AF71" s="292"/>
      <c r="AG71" s="292"/>
    </row>
    <row r="72" spans="1:33" x14ac:dyDescent="0.25">
      <c r="A72" s="62" t="s">
        <v>2271</v>
      </c>
      <c r="B72" s="290">
        <v>331929.31</v>
      </c>
      <c r="C72" s="290">
        <v>0</v>
      </c>
      <c r="D72" s="290">
        <v>103135.05</v>
      </c>
      <c r="E72" s="62">
        <v>356449.5</v>
      </c>
      <c r="F72" s="62">
        <v>165137.87</v>
      </c>
      <c r="G72" s="62"/>
      <c r="H72" s="62"/>
      <c r="J72" s="291">
        <v>0</v>
      </c>
      <c r="K72" s="291">
        <v>0</v>
      </c>
      <c r="M72" s="62"/>
      <c r="N72" s="62"/>
      <c r="O72" s="62">
        <v>188704.4</v>
      </c>
      <c r="P72" s="62">
        <v>1340923.19</v>
      </c>
      <c r="Q72" s="52"/>
      <c r="R72" s="52">
        <v>1099.23</v>
      </c>
      <c r="S72" s="52">
        <v>1032382.86</v>
      </c>
      <c r="T72" s="52">
        <v>202050</v>
      </c>
      <c r="U72" s="52">
        <v>2062.0100000000002</v>
      </c>
      <c r="V72" s="52">
        <v>1816360.4</v>
      </c>
      <c r="W72" s="52"/>
      <c r="X72" s="52">
        <v>30500</v>
      </c>
      <c r="Y72" s="292">
        <v>2315220.4</v>
      </c>
      <c r="Z72" s="292">
        <v>38400</v>
      </c>
      <c r="AA72" s="292"/>
      <c r="AB72" s="292">
        <v>749621.76000000001</v>
      </c>
      <c r="AC72" s="292">
        <v>167621.54999999999</v>
      </c>
      <c r="AD72" s="292"/>
      <c r="AE72" s="292"/>
      <c r="AF72" s="292"/>
      <c r="AG72" s="292"/>
    </row>
    <row r="73" spans="1:33" x14ac:dyDescent="0.25">
      <c r="A73" s="62" t="s">
        <v>2272</v>
      </c>
      <c r="B73" s="290">
        <v>384352.51</v>
      </c>
      <c r="C73" s="290">
        <v>0</v>
      </c>
      <c r="D73" s="290">
        <v>39192.129999999997</v>
      </c>
      <c r="E73" s="62">
        <v>854280.69</v>
      </c>
      <c r="F73" s="62">
        <v>187897.79</v>
      </c>
      <c r="G73" s="62"/>
      <c r="H73" s="62"/>
      <c r="J73" s="291">
        <v>159095</v>
      </c>
      <c r="K73" s="291">
        <v>151210</v>
      </c>
      <c r="L73" s="291">
        <v>934.55</v>
      </c>
      <c r="M73" s="62"/>
      <c r="N73" s="62"/>
      <c r="O73" s="62"/>
      <c r="P73" s="62">
        <v>1529202.14</v>
      </c>
      <c r="Q73" s="52"/>
      <c r="R73" s="52"/>
      <c r="S73" s="52">
        <v>867839.82</v>
      </c>
      <c r="T73" s="52"/>
      <c r="U73" s="52">
        <v>2845.18</v>
      </c>
      <c r="V73" s="52">
        <v>1475079.6</v>
      </c>
      <c r="W73" s="52"/>
      <c r="X73" s="52"/>
      <c r="Y73" s="292">
        <v>1931761.6</v>
      </c>
      <c r="Z73" s="292"/>
      <c r="AA73" s="292"/>
      <c r="AB73" s="292">
        <v>685664.06</v>
      </c>
      <c r="AC73" s="292">
        <v>255452.12</v>
      </c>
      <c r="AD73" s="292"/>
      <c r="AE73" s="292"/>
      <c r="AF73" s="292"/>
      <c r="AG73" s="292"/>
    </row>
    <row r="74" spans="1:33" x14ac:dyDescent="0.25">
      <c r="A74" s="62" t="s">
        <v>2273</v>
      </c>
      <c r="B74" s="290">
        <v>550066.80000000005</v>
      </c>
      <c r="C74" s="290">
        <v>0</v>
      </c>
      <c r="D74" s="290">
        <v>50559.06</v>
      </c>
      <c r="E74" s="62">
        <v>982927.39</v>
      </c>
      <c r="F74" s="62">
        <v>311969.96999999997</v>
      </c>
      <c r="G74" s="62"/>
      <c r="H74" s="62"/>
      <c r="J74" s="291">
        <v>4950</v>
      </c>
      <c r="K74" s="291">
        <v>33400</v>
      </c>
      <c r="M74" s="62"/>
      <c r="N74" s="62"/>
      <c r="O74" s="62"/>
      <c r="P74" s="62">
        <v>464694.52</v>
      </c>
      <c r="Q74" s="52"/>
      <c r="R74" s="52"/>
      <c r="S74" s="52">
        <v>824810.24</v>
      </c>
      <c r="T74" s="52">
        <v>87950</v>
      </c>
      <c r="U74" s="52">
        <v>2318.56</v>
      </c>
      <c r="V74" s="52">
        <v>1285929.3</v>
      </c>
      <c r="W74" s="52"/>
      <c r="X74" s="52"/>
      <c r="Y74" s="292">
        <v>1352789.3</v>
      </c>
      <c r="Z74" s="292">
        <v>17280</v>
      </c>
      <c r="AA74" s="292"/>
      <c r="AB74" s="292">
        <v>475296.62</v>
      </c>
      <c r="AC74" s="292">
        <v>173390.67</v>
      </c>
      <c r="AD74" s="292"/>
      <c r="AE74" s="292"/>
      <c r="AF74" s="292"/>
      <c r="AG74" s="292"/>
    </row>
    <row r="75" spans="1:33" x14ac:dyDescent="0.25">
      <c r="A75" s="62" t="s">
        <v>2274</v>
      </c>
      <c r="B75" s="290">
        <v>372437.79</v>
      </c>
      <c r="C75" s="290">
        <v>0</v>
      </c>
      <c r="D75" s="290">
        <v>64440.17</v>
      </c>
      <c r="E75" s="62">
        <v>1288126.8899999999</v>
      </c>
      <c r="F75" s="62">
        <v>168596.35</v>
      </c>
      <c r="G75" s="62"/>
      <c r="H75" s="62"/>
      <c r="J75" s="291">
        <v>5850</v>
      </c>
      <c r="K75" s="291">
        <v>95000</v>
      </c>
      <c r="M75" s="62"/>
      <c r="N75" s="62"/>
      <c r="O75" s="62">
        <v>561.19000000000005</v>
      </c>
      <c r="P75" s="62">
        <v>961521.58</v>
      </c>
      <c r="Q75" s="52"/>
      <c r="R75" s="52"/>
      <c r="S75" s="52">
        <v>1175367.23</v>
      </c>
      <c r="T75" s="52">
        <v>129480</v>
      </c>
      <c r="U75" s="52">
        <v>1170.0899999999999</v>
      </c>
      <c r="V75" s="52">
        <v>1091228.7</v>
      </c>
      <c r="W75" s="52"/>
      <c r="X75" s="52">
        <v>28000</v>
      </c>
      <c r="Y75" s="292">
        <v>1677918.7</v>
      </c>
      <c r="Z75" s="292"/>
      <c r="AA75" s="292"/>
      <c r="AB75" s="292">
        <v>500022.25</v>
      </c>
      <c r="AC75" s="292">
        <v>332691.34999999998</v>
      </c>
      <c r="AD75" s="292"/>
      <c r="AE75" s="292"/>
      <c r="AF75" s="292"/>
      <c r="AG75" s="292"/>
    </row>
    <row r="76" spans="1:33" x14ac:dyDescent="0.25">
      <c r="A76" s="62" t="s">
        <v>2275</v>
      </c>
      <c r="B76" s="290">
        <v>603582.14</v>
      </c>
      <c r="C76" s="290">
        <v>0</v>
      </c>
      <c r="D76" s="290">
        <v>124090.22</v>
      </c>
      <c r="E76" s="62">
        <v>1566396.48</v>
      </c>
      <c r="F76" s="62">
        <v>316724.19</v>
      </c>
      <c r="G76" s="62"/>
      <c r="H76" s="62"/>
      <c r="I76" s="291">
        <v>5500</v>
      </c>
      <c r="J76" s="291">
        <v>5850</v>
      </c>
      <c r="K76" s="291">
        <v>130850</v>
      </c>
      <c r="L76" s="291">
        <v>460</v>
      </c>
      <c r="M76" s="62"/>
      <c r="N76" s="62"/>
      <c r="O76" s="62">
        <v>89937.18</v>
      </c>
      <c r="P76" s="62">
        <v>2317512.06</v>
      </c>
      <c r="Q76" s="52"/>
      <c r="R76" s="52"/>
      <c r="S76" s="52">
        <v>972384.7</v>
      </c>
      <c r="T76" s="52">
        <v>85800</v>
      </c>
      <c r="U76" s="52">
        <v>2109.15</v>
      </c>
      <c r="V76" s="52">
        <v>871764.8</v>
      </c>
      <c r="W76" s="52"/>
      <c r="X76" s="52">
        <v>18000</v>
      </c>
      <c r="Y76" s="292">
        <v>1308444.8</v>
      </c>
      <c r="Z76" s="292"/>
      <c r="AA76" s="292"/>
      <c r="AB76" s="292">
        <v>429247</v>
      </c>
      <c r="AC76" s="292">
        <v>149755.67000000001</v>
      </c>
      <c r="AD76" s="292"/>
      <c r="AE76" s="292"/>
      <c r="AF76" s="292"/>
      <c r="AG76" s="292"/>
    </row>
    <row r="77" spans="1:33" x14ac:dyDescent="0.25">
      <c r="A77" s="62" t="s">
        <v>2276</v>
      </c>
      <c r="B77" s="290">
        <v>416127.92</v>
      </c>
      <c r="C77" s="290">
        <v>0</v>
      </c>
      <c r="D77" s="290">
        <v>41497.120000000003</v>
      </c>
      <c r="E77" s="62">
        <v>571308.62</v>
      </c>
      <c r="F77" s="62">
        <v>254372.08</v>
      </c>
      <c r="G77" s="62"/>
      <c r="H77" s="62"/>
      <c r="J77" s="291">
        <v>13955.37</v>
      </c>
      <c r="K77" s="291">
        <v>310860</v>
      </c>
      <c r="L77" s="291">
        <v>166000</v>
      </c>
      <c r="M77" s="62"/>
      <c r="N77" s="62"/>
      <c r="O77" s="62">
        <v>-285309.84999999998</v>
      </c>
      <c r="P77" s="62">
        <v>2233839.69</v>
      </c>
      <c r="Q77" s="52"/>
      <c r="R77" s="52"/>
      <c r="S77" s="52">
        <v>1419107.21</v>
      </c>
      <c r="T77" s="52"/>
      <c r="U77" s="52">
        <v>1781.25</v>
      </c>
      <c r="V77" s="52">
        <v>1327901</v>
      </c>
      <c r="W77" s="52"/>
      <c r="X77" s="52">
        <v>165500</v>
      </c>
      <c r="Y77" s="292">
        <v>1812261</v>
      </c>
      <c r="Z77" s="292">
        <v>11520</v>
      </c>
      <c r="AA77" s="292"/>
      <c r="AB77" s="292">
        <v>764792.75</v>
      </c>
      <c r="AC77" s="292">
        <v>181279.81</v>
      </c>
      <c r="AD77" s="292"/>
      <c r="AE77" s="292"/>
      <c r="AF77" s="292"/>
      <c r="AG77" s="292"/>
    </row>
    <row r="78" spans="1:33" x14ac:dyDescent="0.25">
      <c r="A78" s="62" t="s">
        <v>2348</v>
      </c>
      <c r="B78" s="290">
        <v>533819.93000000005</v>
      </c>
      <c r="C78" s="290">
        <v>0</v>
      </c>
      <c r="D78" s="290">
        <v>140333.23000000001</v>
      </c>
      <c r="E78" s="62">
        <v>352176</v>
      </c>
      <c r="F78" s="62">
        <v>532208.47</v>
      </c>
      <c r="G78" s="62"/>
      <c r="H78" s="62"/>
      <c r="L78" s="291">
        <v>1532.73</v>
      </c>
      <c r="M78" s="62"/>
      <c r="N78" s="62"/>
      <c r="O78" s="62">
        <v>84571.87</v>
      </c>
      <c r="P78" s="62">
        <v>2560558.21</v>
      </c>
      <c r="Q78" s="52"/>
      <c r="R78" s="52"/>
      <c r="S78" s="52">
        <v>848326.72</v>
      </c>
      <c r="T78" s="52">
        <v>81075</v>
      </c>
      <c r="U78" s="52">
        <v>2446.9699999999998</v>
      </c>
      <c r="V78" s="52">
        <v>852418.2</v>
      </c>
      <c r="W78" s="52"/>
      <c r="X78" s="52"/>
      <c r="Y78" s="292">
        <v>1160578.2</v>
      </c>
      <c r="Z78" s="292"/>
      <c r="AA78" s="292">
        <v>1120</v>
      </c>
      <c r="AB78" s="292">
        <v>623330.47</v>
      </c>
      <c r="AC78" s="292">
        <v>128116.97</v>
      </c>
      <c r="AD78" s="292"/>
      <c r="AE78" s="292"/>
      <c r="AF78" s="292"/>
      <c r="AG78" s="292">
        <v>17.41</v>
      </c>
    </row>
    <row r="79" spans="1:33" x14ac:dyDescent="0.25">
      <c r="A79" s="62" t="s">
        <v>2277</v>
      </c>
      <c r="B79" s="290">
        <v>150484.6</v>
      </c>
      <c r="C79" s="290">
        <v>0</v>
      </c>
      <c r="D79" s="290">
        <v>37104.57</v>
      </c>
      <c r="E79" s="62">
        <v>326430.40999999997</v>
      </c>
      <c r="F79" s="62">
        <v>635511.23</v>
      </c>
      <c r="G79" s="62"/>
      <c r="H79" s="62"/>
      <c r="J79" s="291">
        <v>4691.71</v>
      </c>
      <c r="M79" s="62"/>
      <c r="N79" s="62">
        <v>-58902.06</v>
      </c>
      <c r="O79" s="62">
        <v>-819871.2</v>
      </c>
      <c r="P79" s="62">
        <v>2103024.29</v>
      </c>
      <c r="Q79" s="52"/>
      <c r="R79" s="52"/>
      <c r="S79" s="52">
        <v>769320.3</v>
      </c>
      <c r="T79" s="52"/>
      <c r="U79" s="52">
        <v>312.95</v>
      </c>
      <c r="V79" s="52">
        <v>1776790</v>
      </c>
      <c r="W79" s="52"/>
      <c r="X79" s="52"/>
      <c r="Y79" s="292">
        <v>1757849</v>
      </c>
      <c r="Z79" s="292"/>
      <c r="AA79" s="292">
        <v>23276</v>
      </c>
      <c r="AB79" s="292">
        <v>619852.61</v>
      </c>
      <c r="AC79" s="292">
        <v>202747.63</v>
      </c>
      <c r="AD79" s="292"/>
      <c r="AE79" s="292"/>
      <c r="AF79" s="292"/>
      <c r="AG79" s="292">
        <v>303.94</v>
      </c>
    </row>
    <row r="80" spans="1:33" x14ac:dyDescent="0.25">
      <c r="A80" s="62" t="s">
        <v>2278</v>
      </c>
      <c r="B80" s="290">
        <v>107198.88</v>
      </c>
      <c r="C80" s="290">
        <v>0</v>
      </c>
      <c r="D80" s="290">
        <v>101798.12</v>
      </c>
      <c r="E80" s="62">
        <v>247702.01</v>
      </c>
      <c r="F80" s="62">
        <v>70557.02</v>
      </c>
      <c r="G80" s="62"/>
      <c r="H80" s="62"/>
      <c r="J80" s="291">
        <v>15550</v>
      </c>
      <c r="K80" s="291">
        <v>84300</v>
      </c>
      <c r="M80" s="62"/>
      <c r="N80" s="62">
        <v>-696928.37</v>
      </c>
      <c r="O80" s="62">
        <v>67948.179999999993</v>
      </c>
      <c r="P80" s="62">
        <v>1431387.54</v>
      </c>
      <c r="Q80" s="52"/>
      <c r="R80" s="52">
        <v>197.74</v>
      </c>
      <c r="S80" s="52">
        <v>550246.92000000004</v>
      </c>
      <c r="T80" s="52"/>
      <c r="U80" s="52">
        <v>523.4</v>
      </c>
      <c r="V80" s="52">
        <v>1421720</v>
      </c>
      <c r="W80" s="52"/>
      <c r="X80" s="52"/>
      <c r="Y80" s="292">
        <v>1575920</v>
      </c>
      <c r="Z80" s="292"/>
      <c r="AA80" s="292"/>
      <c r="AB80" s="292">
        <v>528358.72</v>
      </c>
      <c r="AC80" s="292">
        <v>225856.39</v>
      </c>
      <c r="AD80" s="292"/>
      <c r="AE80" s="292"/>
      <c r="AF80" s="292"/>
      <c r="AG80" s="292">
        <v>3272.27</v>
      </c>
    </row>
    <row r="81" spans="1:33" x14ac:dyDescent="0.25">
      <c r="A81" s="62" t="s">
        <v>2279</v>
      </c>
      <c r="B81" s="290">
        <v>403067.4</v>
      </c>
      <c r="C81" s="290">
        <v>0</v>
      </c>
      <c r="D81" s="290">
        <v>30703.87</v>
      </c>
      <c r="E81" s="62">
        <v>480446.68</v>
      </c>
      <c r="F81" s="62">
        <v>762814.93</v>
      </c>
      <c r="G81" s="62"/>
      <c r="H81" s="62"/>
      <c r="J81" s="291">
        <v>90979.55</v>
      </c>
      <c r="L81" s="291">
        <v>3038.86</v>
      </c>
      <c r="M81" s="62"/>
      <c r="N81" s="62">
        <v>-172699.86</v>
      </c>
      <c r="O81" s="62">
        <v>-115063.15</v>
      </c>
      <c r="P81" s="62">
        <v>2015625.01</v>
      </c>
      <c r="Q81" s="52"/>
      <c r="R81" s="52">
        <v>159.84</v>
      </c>
      <c r="S81" s="52">
        <v>942387.14</v>
      </c>
      <c r="T81" s="52">
        <v>600</v>
      </c>
      <c r="U81" s="52">
        <v>1059.9100000000001</v>
      </c>
      <c r="V81" s="52">
        <v>1785480</v>
      </c>
      <c r="W81" s="52"/>
      <c r="X81" s="52">
        <v>166200</v>
      </c>
      <c r="Y81" s="292">
        <v>2262580</v>
      </c>
      <c r="Z81" s="292"/>
      <c r="AA81" s="292">
        <v>23268</v>
      </c>
      <c r="AB81" s="292">
        <v>532953.5</v>
      </c>
      <c r="AC81" s="292">
        <v>213150.03</v>
      </c>
      <c r="AD81" s="292"/>
      <c r="AE81" s="292"/>
      <c r="AF81" s="292"/>
      <c r="AG81" s="292">
        <v>3547.89</v>
      </c>
    </row>
    <row r="82" spans="1:33" x14ac:dyDescent="0.25">
      <c r="A82" s="62" t="s">
        <v>2280</v>
      </c>
      <c r="B82" s="290">
        <v>188011.62</v>
      </c>
      <c r="C82" s="290">
        <v>0</v>
      </c>
      <c r="D82" s="290">
        <v>23167.84</v>
      </c>
      <c r="E82" s="62">
        <v>447671.29</v>
      </c>
      <c r="F82" s="62">
        <v>306945.39</v>
      </c>
      <c r="G82" s="62"/>
      <c r="H82" s="62"/>
      <c r="J82" s="291">
        <v>45483.33</v>
      </c>
      <c r="K82" s="291">
        <v>74284</v>
      </c>
      <c r="L82" s="291">
        <v>103.23</v>
      </c>
      <c r="M82" s="62">
        <v>0</v>
      </c>
      <c r="N82" s="62"/>
      <c r="O82" s="62">
        <v>-155284.78</v>
      </c>
      <c r="P82" s="62">
        <v>1211911.4099999999</v>
      </c>
      <c r="Q82" s="52"/>
      <c r="R82" s="52"/>
      <c r="S82" s="52">
        <v>930325.69</v>
      </c>
      <c r="T82" s="52">
        <v>25000</v>
      </c>
      <c r="U82" s="52">
        <v>572.78</v>
      </c>
      <c r="V82" s="52">
        <v>1646740</v>
      </c>
      <c r="W82" s="52"/>
      <c r="X82" s="52"/>
      <c r="Y82" s="292">
        <v>1990940</v>
      </c>
      <c r="Z82" s="292"/>
      <c r="AA82" s="292">
        <v>1200</v>
      </c>
      <c r="AB82" s="292">
        <v>615347.12</v>
      </c>
      <c r="AC82" s="292">
        <v>189033.4</v>
      </c>
      <c r="AD82" s="292"/>
      <c r="AE82" s="292"/>
      <c r="AF82" s="292"/>
      <c r="AG82" s="292">
        <v>3000</v>
      </c>
    </row>
    <row r="83" spans="1:33" x14ac:dyDescent="0.25">
      <c r="A83" s="62" t="s">
        <v>2281</v>
      </c>
      <c r="B83" s="290">
        <v>259737.58</v>
      </c>
      <c r="C83" s="290">
        <v>0</v>
      </c>
      <c r="D83" s="290">
        <v>11027.45</v>
      </c>
      <c r="E83" s="62">
        <v>671239.3</v>
      </c>
      <c r="F83" s="62">
        <v>150731.22</v>
      </c>
      <c r="G83" s="62"/>
      <c r="H83" s="62"/>
      <c r="J83" s="291">
        <v>0</v>
      </c>
      <c r="M83" s="62"/>
      <c r="N83" s="62">
        <v>-236855.16</v>
      </c>
      <c r="O83" s="62">
        <v>-355341.05</v>
      </c>
      <c r="P83" s="62">
        <v>1745362.84</v>
      </c>
      <c r="Q83" s="52"/>
      <c r="R83" s="52"/>
      <c r="S83" s="52">
        <v>694945.72</v>
      </c>
      <c r="T83" s="52">
        <v>437760</v>
      </c>
      <c r="U83" s="52">
        <v>1370.15</v>
      </c>
      <c r="V83" s="52">
        <v>2028600</v>
      </c>
      <c r="W83" s="52"/>
      <c r="X83" s="52">
        <v>910</v>
      </c>
      <c r="Y83" s="292">
        <v>2270520</v>
      </c>
      <c r="Z83" s="292"/>
      <c r="AA83" s="292">
        <v>13673.9</v>
      </c>
      <c r="AB83" s="292">
        <v>756243.7</v>
      </c>
      <c r="AC83" s="292">
        <v>178502.26</v>
      </c>
      <c r="AD83" s="292"/>
      <c r="AE83" s="292"/>
      <c r="AF83" s="292"/>
      <c r="AG83" s="292"/>
    </row>
    <row r="84" spans="1:33" x14ac:dyDescent="0.25">
      <c r="A84" s="62" t="s">
        <v>2282</v>
      </c>
      <c r="B84" s="290">
        <v>294194.87</v>
      </c>
      <c r="C84" s="290">
        <v>0</v>
      </c>
      <c r="D84" s="290">
        <v>12252.57</v>
      </c>
      <c r="E84" s="62">
        <v>972791.43</v>
      </c>
      <c r="F84" s="62">
        <v>362475.74</v>
      </c>
      <c r="G84" s="62"/>
      <c r="H84" s="62"/>
      <c r="J84" s="291">
        <v>13161</v>
      </c>
      <c r="K84" s="291">
        <v>0</v>
      </c>
      <c r="L84" s="291">
        <v>160</v>
      </c>
      <c r="M84" s="62"/>
      <c r="N84" s="62">
        <v>-348891.95</v>
      </c>
      <c r="O84" s="62"/>
      <c r="P84" s="62">
        <v>1929262.58</v>
      </c>
      <c r="Q84" s="52"/>
      <c r="R84" s="52"/>
      <c r="S84" s="52">
        <v>813867.88</v>
      </c>
      <c r="T84" s="52">
        <v>162075</v>
      </c>
      <c r="U84" s="52">
        <v>1203.03</v>
      </c>
      <c r="V84" s="52">
        <v>1512960</v>
      </c>
      <c r="W84" s="52"/>
      <c r="X84" s="52">
        <v>180891</v>
      </c>
      <c r="Y84" s="292">
        <v>1813160</v>
      </c>
      <c r="Z84" s="292"/>
      <c r="AA84" s="292">
        <v>25731</v>
      </c>
      <c r="AB84" s="292">
        <v>550785.5</v>
      </c>
      <c r="AC84" s="292">
        <v>215603.55</v>
      </c>
      <c r="AD84" s="292"/>
      <c r="AE84" s="292"/>
      <c r="AF84" s="292"/>
      <c r="AG84" s="292">
        <v>4220.88</v>
      </c>
    </row>
    <row r="85" spans="1:33" x14ac:dyDescent="0.25">
      <c r="A85" s="62" t="s">
        <v>2283</v>
      </c>
      <c r="B85" s="290">
        <v>317350.32</v>
      </c>
      <c r="C85" s="290">
        <v>0</v>
      </c>
      <c r="D85" s="290">
        <v>24310.71</v>
      </c>
      <c r="E85" s="62">
        <v>361662.18</v>
      </c>
      <c r="F85" s="62">
        <v>241016.38</v>
      </c>
      <c r="G85" s="62"/>
      <c r="H85" s="62"/>
      <c r="M85" s="62"/>
      <c r="N85" s="62">
        <v>-404779.84</v>
      </c>
      <c r="O85" s="62">
        <v>638.03</v>
      </c>
      <c r="P85" s="62">
        <v>1851699.47</v>
      </c>
      <c r="Q85" s="52"/>
      <c r="R85" s="52"/>
      <c r="S85" s="52">
        <v>718450.38</v>
      </c>
      <c r="T85" s="52">
        <v>54000</v>
      </c>
      <c r="U85" s="52">
        <v>6048.59</v>
      </c>
      <c r="V85" s="52">
        <v>1318290</v>
      </c>
      <c r="W85" s="52"/>
      <c r="X85" s="52"/>
      <c r="Y85" s="292">
        <v>1787720</v>
      </c>
      <c r="Z85" s="292"/>
      <c r="AA85" s="292">
        <v>13120</v>
      </c>
      <c r="AB85" s="292">
        <v>568703.18000000005</v>
      </c>
      <c r="AC85" s="292">
        <v>215154.32</v>
      </c>
      <c r="AD85" s="292"/>
      <c r="AE85" s="292"/>
      <c r="AF85" s="292"/>
      <c r="AG85" s="292">
        <v>4304.54</v>
      </c>
    </row>
    <row r="86" spans="1:33" x14ac:dyDescent="0.25">
      <c r="A86" s="62" t="s">
        <v>2284</v>
      </c>
      <c r="B86" s="290">
        <v>236376.45</v>
      </c>
      <c r="C86" s="290">
        <v>0</v>
      </c>
      <c r="D86" s="290">
        <v>17834.91</v>
      </c>
      <c r="E86" s="62">
        <v>600695.98</v>
      </c>
      <c r="F86" s="62">
        <v>154591.84</v>
      </c>
      <c r="G86" s="62"/>
      <c r="H86" s="62"/>
      <c r="M86" s="62"/>
      <c r="N86" s="62"/>
      <c r="O86" s="62">
        <v>-327045.09000000003</v>
      </c>
      <c r="P86" s="62">
        <v>1211766.1200000001</v>
      </c>
      <c r="Q86" s="52"/>
      <c r="R86" s="52"/>
      <c r="S86" s="52">
        <v>606486.72</v>
      </c>
      <c r="T86" s="52">
        <v>154940</v>
      </c>
      <c r="U86" s="52">
        <v>1470.86</v>
      </c>
      <c r="V86" s="52">
        <v>1325180</v>
      </c>
      <c r="W86" s="52"/>
      <c r="X86" s="52">
        <v>254380</v>
      </c>
      <c r="Y86" s="292">
        <v>1805904</v>
      </c>
      <c r="Z86" s="292"/>
      <c r="AA86" s="292">
        <v>4800</v>
      </c>
      <c r="AB86" s="292">
        <v>327375.05</v>
      </c>
      <c r="AC86" s="292">
        <v>43875.25</v>
      </c>
      <c r="AD86" s="292"/>
      <c r="AE86" s="292"/>
      <c r="AF86" s="292"/>
      <c r="AG86" s="292">
        <v>3291.13</v>
      </c>
    </row>
    <row r="87" spans="1:33" x14ac:dyDescent="0.25">
      <c r="A87" s="62" t="s">
        <v>2285</v>
      </c>
      <c r="B87" s="290">
        <v>345586.39</v>
      </c>
      <c r="C87" s="290">
        <v>0</v>
      </c>
      <c r="D87" s="290">
        <v>40244.980000000003</v>
      </c>
      <c r="E87" s="62">
        <v>59218.76</v>
      </c>
      <c r="F87" s="62">
        <v>579331.61</v>
      </c>
      <c r="G87" s="62"/>
      <c r="H87" s="62"/>
      <c r="J87" s="291">
        <v>0</v>
      </c>
      <c r="K87" s="291">
        <v>65000</v>
      </c>
      <c r="L87" s="291">
        <v>2965.03</v>
      </c>
      <c r="M87" s="62"/>
      <c r="N87" s="62">
        <v>240790.16</v>
      </c>
      <c r="O87" s="62">
        <v>-32572.99</v>
      </c>
      <c r="P87" s="62">
        <v>907622.82</v>
      </c>
      <c r="Q87" s="52"/>
      <c r="R87" s="52"/>
      <c r="S87" s="52">
        <v>885661.65</v>
      </c>
      <c r="T87" s="52">
        <v>101547</v>
      </c>
      <c r="U87" s="52">
        <v>3651.73</v>
      </c>
      <c r="V87" s="52">
        <v>1845330</v>
      </c>
      <c r="W87" s="52"/>
      <c r="X87" s="52"/>
      <c r="Y87" s="292">
        <v>2086030</v>
      </c>
      <c r="Z87" s="292">
        <v>48176</v>
      </c>
      <c r="AA87" s="292">
        <v>2184</v>
      </c>
      <c r="AB87" s="292">
        <v>734534.63</v>
      </c>
      <c r="AC87" s="292">
        <v>115122.95</v>
      </c>
      <c r="AD87" s="292"/>
      <c r="AE87" s="292"/>
      <c r="AF87" s="292"/>
      <c r="AG87" s="292">
        <v>3436.08</v>
      </c>
    </row>
    <row r="88" spans="1:33" x14ac:dyDescent="0.25">
      <c r="A88" s="62" t="s">
        <v>2355</v>
      </c>
      <c r="B88" s="290">
        <v>95339.54</v>
      </c>
      <c r="C88" s="290">
        <v>0</v>
      </c>
      <c r="D88" s="290">
        <v>9084.1</v>
      </c>
      <c r="E88" s="62">
        <v>713282.68</v>
      </c>
      <c r="F88" s="62">
        <v>103140.39</v>
      </c>
      <c r="G88" s="62"/>
      <c r="H88" s="62"/>
      <c r="J88" s="291">
        <v>21616.77</v>
      </c>
      <c r="K88" s="291">
        <v>21000</v>
      </c>
      <c r="M88" s="62"/>
      <c r="N88" s="62">
        <v>-566780.43000000005</v>
      </c>
      <c r="O88" s="62">
        <v>-10164.92</v>
      </c>
      <c r="P88" s="62">
        <v>1583723.57</v>
      </c>
      <c r="Q88" s="52"/>
      <c r="R88" s="52"/>
      <c r="S88" s="52">
        <v>594232.32999999996</v>
      </c>
      <c r="T88" s="52">
        <v>104448</v>
      </c>
      <c r="U88" s="52">
        <v>576.82000000000005</v>
      </c>
      <c r="V88" s="52">
        <v>1838720</v>
      </c>
      <c r="W88" s="52"/>
      <c r="X88" s="52"/>
      <c r="Y88" s="292">
        <v>2090120</v>
      </c>
      <c r="Z88" s="292"/>
      <c r="AA88" s="292">
        <v>33046</v>
      </c>
      <c r="AB88" s="292">
        <v>322427.03999999998</v>
      </c>
      <c r="AC88" s="292">
        <v>206787.92</v>
      </c>
      <c r="AD88" s="292"/>
      <c r="AE88" s="292">
        <v>5696.18</v>
      </c>
      <c r="AF88" s="292"/>
      <c r="AG88" s="292">
        <v>3334.29</v>
      </c>
    </row>
    <row r="89" spans="1:33" x14ac:dyDescent="0.25">
      <c r="A89" s="62" t="s">
        <v>2286</v>
      </c>
      <c r="B89" s="290">
        <v>74828.42</v>
      </c>
      <c r="C89" s="290">
        <v>0</v>
      </c>
      <c r="D89" s="290">
        <v>245254.32</v>
      </c>
      <c r="E89" s="62">
        <v>191010.54</v>
      </c>
      <c r="F89" s="62">
        <v>8</v>
      </c>
      <c r="G89" s="62"/>
      <c r="H89" s="62"/>
      <c r="J89" s="291">
        <v>5850</v>
      </c>
      <c r="M89" s="62"/>
      <c r="N89" s="62"/>
      <c r="O89" s="62">
        <v>16686.54</v>
      </c>
      <c r="P89" s="62">
        <v>378263.7</v>
      </c>
      <c r="Q89" s="52"/>
      <c r="R89" s="52"/>
      <c r="S89" s="52">
        <v>796626</v>
      </c>
      <c r="T89" s="52">
        <v>256400</v>
      </c>
      <c r="U89" s="52">
        <v>1243.25</v>
      </c>
      <c r="V89" s="52"/>
      <c r="W89" s="52"/>
      <c r="X89" s="52"/>
      <c r="Y89" s="292">
        <v>214573</v>
      </c>
      <c r="Z89" s="292"/>
      <c r="AA89" s="292">
        <v>1928</v>
      </c>
      <c r="AB89" s="292">
        <v>447196.14</v>
      </c>
      <c r="AC89" s="292">
        <v>95507.07</v>
      </c>
      <c r="AD89" s="292"/>
      <c r="AE89" s="292"/>
      <c r="AF89" s="292"/>
      <c r="AG89" s="292"/>
    </row>
    <row r="90" spans="1:33" x14ac:dyDescent="0.25">
      <c r="A90" s="62" t="s">
        <v>2287</v>
      </c>
      <c r="B90" s="290">
        <v>170973.77</v>
      </c>
      <c r="C90" s="290">
        <v>0</v>
      </c>
      <c r="D90" s="290">
        <v>33095.449999999997</v>
      </c>
      <c r="E90" s="62">
        <v>262564.34000000003</v>
      </c>
      <c r="F90" s="62">
        <v>89204.66</v>
      </c>
      <c r="G90" s="62"/>
      <c r="H90" s="62"/>
      <c r="I90" s="291">
        <v>6000</v>
      </c>
      <c r="J90" s="291">
        <v>5280</v>
      </c>
      <c r="M90" s="62"/>
      <c r="N90" s="62"/>
      <c r="O90" s="62">
        <v>1178.08</v>
      </c>
      <c r="P90" s="62">
        <v>646850.12</v>
      </c>
      <c r="Q90" s="52"/>
      <c r="R90" s="52"/>
      <c r="S90" s="52">
        <v>518970.79</v>
      </c>
      <c r="T90" s="52">
        <v>111167</v>
      </c>
      <c r="U90" s="52">
        <v>1263.71</v>
      </c>
      <c r="V90" s="52">
        <v>441032</v>
      </c>
      <c r="W90" s="52"/>
      <c r="X90" s="52"/>
      <c r="Y90" s="292">
        <v>550812</v>
      </c>
      <c r="Z90" s="292"/>
      <c r="AA90" s="292"/>
      <c r="AB90" s="292">
        <v>291285.75</v>
      </c>
      <c r="AC90" s="292">
        <v>208576.73</v>
      </c>
      <c r="AD90" s="292"/>
      <c r="AE90" s="292"/>
      <c r="AF90" s="292"/>
      <c r="AG90" s="292"/>
    </row>
    <row r="91" spans="1:33" x14ac:dyDescent="0.25">
      <c r="A91" s="62" t="s">
        <v>2288</v>
      </c>
      <c r="B91" s="290">
        <v>7501.92</v>
      </c>
      <c r="C91" s="290">
        <v>0</v>
      </c>
      <c r="D91" s="290">
        <v>84844.63</v>
      </c>
      <c r="E91" s="62">
        <v>2905368.09</v>
      </c>
      <c r="F91" s="62">
        <v>207770.01</v>
      </c>
      <c r="G91" s="62"/>
      <c r="H91" s="62"/>
      <c r="I91" s="291">
        <v>5000</v>
      </c>
      <c r="J91" s="291">
        <v>34090</v>
      </c>
      <c r="M91" s="62"/>
      <c r="N91" s="62"/>
      <c r="O91" s="62"/>
      <c r="P91" s="62">
        <v>3382854.97</v>
      </c>
      <c r="Q91" s="52"/>
      <c r="R91" s="52"/>
      <c r="S91" s="52">
        <v>849780.9</v>
      </c>
      <c r="T91" s="52">
        <v>113200</v>
      </c>
      <c r="U91" s="52">
        <v>487.57</v>
      </c>
      <c r="V91" s="52">
        <v>1568694</v>
      </c>
      <c r="W91" s="52"/>
      <c r="X91" s="52">
        <v>132300</v>
      </c>
      <c r="Y91" s="292">
        <v>1907574</v>
      </c>
      <c r="Z91" s="292"/>
      <c r="AA91" s="292"/>
      <c r="AB91" s="292">
        <v>432630.81</v>
      </c>
      <c r="AC91" s="292">
        <v>335722.98</v>
      </c>
      <c r="AD91" s="292"/>
      <c r="AE91" s="292"/>
      <c r="AF91" s="292"/>
      <c r="AG91" s="292"/>
    </row>
    <row r="92" spans="1:33" x14ac:dyDescent="0.25">
      <c r="A92" s="62" t="s">
        <v>2289</v>
      </c>
      <c r="B92" s="290">
        <v>160273.26</v>
      </c>
      <c r="C92" s="290">
        <v>0</v>
      </c>
      <c r="D92" s="290">
        <v>136364.44</v>
      </c>
      <c r="E92" s="62">
        <v>450397.39</v>
      </c>
      <c r="F92" s="62">
        <v>177846.98</v>
      </c>
      <c r="G92" s="62"/>
      <c r="H92" s="62"/>
      <c r="I92" s="291">
        <v>5100</v>
      </c>
      <c r="J92" s="291">
        <v>5550</v>
      </c>
      <c r="M92" s="62"/>
      <c r="N92" s="62"/>
      <c r="O92" s="62">
        <v>1607.61</v>
      </c>
      <c r="P92" s="62">
        <v>1045747.78</v>
      </c>
      <c r="Q92" s="52"/>
      <c r="R92" s="52"/>
      <c r="S92" s="52">
        <v>625135.91</v>
      </c>
      <c r="T92" s="52">
        <v>35800</v>
      </c>
      <c r="U92" s="52">
        <v>2041.74</v>
      </c>
      <c r="V92" s="52">
        <v>1119656.8</v>
      </c>
      <c r="W92" s="52"/>
      <c r="X92" s="52"/>
      <c r="Y92" s="292">
        <v>1230656.8</v>
      </c>
      <c r="Z92" s="292"/>
      <c r="AA92" s="292"/>
      <c r="AB92" s="292">
        <v>413693.82</v>
      </c>
      <c r="AC92" s="292">
        <v>150437.15</v>
      </c>
      <c r="AD92" s="292"/>
      <c r="AE92" s="292"/>
      <c r="AF92" s="292"/>
      <c r="AG92" s="292"/>
    </row>
    <row r="93" spans="1:33" x14ac:dyDescent="0.25">
      <c r="A93" s="62" t="s">
        <v>2290</v>
      </c>
      <c r="B93" s="290">
        <v>26217.47</v>
      </c>
      <c r="C93" s="290">
        <v>42160</v>
      </c>
      <c r="D93" s="290">
        <v>34538.15</v>
      </c>
      <c r="E93" s="62">
        <v>41693.599999999999</v>
      </c>
      <c r="F93" s="62">
        <v>142195.07</v>
      </c>
      <c r="G93" s="62"/>
      <c r="H93" s="62"/>
      <c r="M93" s="62"/>
      <c r="N93" s="62"/>
      <c r="O93" s="62"/>
      <c r="P93" s="62">
        <v>320699.84999999998</v>
      </c>
      <c r="Q93" s="52"/>
      <c r="R93" s="52"/>
      <c r="S93" s="52">
        <v>633341.48</v>
      </c>
      <c r="T93" s="52">
        <v>74900</v>
      </c>
      <c r="U93" s="52">
        <v>904.78</v>
      </c>
      <c r="V93" s="52">
        <v>1500727.2</v>
      </c>
      <c r="W93" s="52"/>
      <c r="X93" s="52"/>
      <c r="Y93" s="292">
        <v>1722410.2</v>
      </c>
      <c r="Z93" s="292"/>
      <c r="AA93" s="292"/>
      <c r="AB93" s="292">
        <v>364101.05</v>
      </c>
      <c r="AC93" s="292">
        <v>51764.77</v>
      </c>
      <c r="AD93" s="292"/>
      <c r="AE93" s="292"/>
      <c r="AF93" s="292"/>
      <c r="AG93" s="292"/>
    </row>
    <row r="94" spans="1:33" x14ac:dyDescent="0.25">
      <c r="A94" s="62" t="s">
        <v>2291</v>
      </c>
      <c r="B94" s="290">
        <v>103453.63</v>
      </c>
      <c r="C94" s="290">
        <v>23380</v>
      </c>
      <c r="D94" s="290">
        <v>647.08000000000004</v>
      </c>
      <c r="E94" s="62">
        <v>676330.83</v>
      </c>
      <c r="F94" s="62">
        <v>-13057.96</v>
      </c>
      <c r="G94" s="62"/>
      <c r="H94" s="62"/>
      <c r="M94" s="62"/>
      <c r="N94" s="62"/>
      <c r="O94" s="62">
        <v>2408.91</v>
      </c>
      <c r="P94" s="62">
        <v>784633.1</v>
      </c>
      <c r="Q94" s="52"/>
      <c r="R94" s="52"/>
      <c r="S94" s="52">
        <v>464626.3</v>
      </c>
      <c r="T94" s="52">
        <v>75115</v>
      </c>
      <c r="U94" s="52">
        <v>1303.44</v>
      </c>
      <c r="V94" s="52">
        <v>768490</v>
      </c>
      <c r="W94" s="52"/>
      <c r="X94" s="52">
        <v>147294</v>
      </c>
      <c r="Y94" s="292">
        <v>1016430</v>
      </c>
      <c r="Z94" s="292"/>
      <c r="AA94" s="292"/>
      <c r="AB94" s="292">
        <v>202654.22</v>
      </c>
      <c r="AC94" s="292">
        <v>140258.95000000001</v>
      </c>
      <c r="AD94" s="292"/>
      <c r="AE94" s="292"/>
      <c r="AF94" s="292"/>
      <c r="AG94" s="292"/>
    </row>
    <row r="95" spans="1:33" x14ac:dyDescent="0.25">
      <c r="A95" s="62" t="s">
        <v>2292</v>
      </c>
      <c r="B95" s="290">
        <v>249104.86</v>
      </c>
      <c r="C95" s="290">
        <v>0</v>
      </c>
      <c r="D95" s="290">
        <v>68256.509999999995</v>
      </c>
      <c r="E95" s="62">
        <v>139103.26</v>
      </c>
      <c r="F95" s="62">
        <v>467402.74</v>
      </c>
      <c r="G95" s="62"/>
      <c r="H95" s="62"/>
      <c r="I95" s="291">
        <v>6000</v>
      </c>
      <c r="J95" s="291">
        <v>20450</v>
      </c>
      <c r="M95" s="62"/>
      <c r="N95" s="62"/>
      <c r="O95" s="62"/>
      <c r="P95" s="62">
        <v>573056.03</v>
      </c>
      <c r="Q95" s="52"/>
      <c r="R95" s="52">
        <v>3663.81</v>
      </c>
      <c r="S95" s="52">
        <v>1178405.3700000001</v>
      </c>
      <c r="T95" s="52">
        <v>89310</v>
      </c>
      <c r="U95" s="52"/>
      <c r="V95" s="52">
        <v>1563780</v>
      </c>
      <c r="W95" s="52"/>
      <c r="X95" s="52">
        <v>143262</v>
      </c>
      <c r="Y95" s="292">
        <v>1725180</v>
      </c>
      <c r="Z95" s="292"/>
      <c r="AA95" s="292"/>
      <c r="AB95" s="292">
        <v>649609.25</v>
      </c>
      <c r="AC95" s="292">
        <v>162017.59</v>
      </c>
      <c r="AD95" s="292"/>
      <c r="AE95" s="292"/>
      <c r="AF95" s="292"/>
      <c r="AG95" s="292"/>
    </row>
    <row r="96" spans="1:33" x14ac:dyDescent="0.25">
      <c r="A96" s="62" t="s">
        <v>2293</v>
      </c>
      <c r="B96" s="290">
        <v>13825.37</v>
      </c>
      <c r="C96" s="290">
        <v>0</v>
      </c>
      <c r="D96" s="290">
        <v>146571.68</v>
      </c>
      <c r="E96" s="62">
        <v>1624203.7</v>
      </c>
      <c r="F96" s="62">
        <v>142248.71</v>
      </c>
      <c r="G96" s="62"/>
      <c r="H96" s="62"/>
      <c r="I96" s="291">
        <v>6000</v>
      </c>
      <c r="J96" s="291">
        <v>5850</v>
      </c>
      <c r="M96" s="62"/>
      <c r="N96" s="62"/>
      <c r="O96" s="62">
        <v>2118.79</v>
      </c>
      <c r="P96" s="62">
        <v>1997218.5</v>
      </c>
      <c r="Q96" s="52"/>
      <c r="R96" s="52"/>
      <c r="S96" s="52">
        <v>530148.52</v>
      </c>
      <c r="T96" s="52">
        <v>30150</v>
      </c>
      <c r="U96" s="52">
        <v>1117.46</v>
      </c>
      <c r="V96" s="52">
        <v>1078050</v>
      </c>
      <c r="W96" s="52"/>
      <c r="X96" s="52">
        <v>161532</v>
      </c>
      <c r="Y96" s="292">
        <v>1355490</v>
      </c>
      <c r="Z96" s="292"/>
      <c r="AA96" s="292">
        <v>13744</v>
      </c>
      <c r="AB96" s="292">
        <v>275975.99</v>
      </c>
      <c r="AC96" s="292">
        <v>193061.82</v>
      </c>
      <c r="AD96" s="292"/>
      <c r="AE96" s="292"/>
      <c r="AF96" s="292"/>
      <c r="AG96" s="292"/>
    </row>
    <row r="97" spans="1:33" x14ac:dyDescent="0.25">
      <c r="A97" s="62" t="s">
        <v>2294</v>
      </c>
      <c r="B97" s="290">
        <v>5921.9</v>
      </c>
      <c r="C97" s="290">
        <v>41330</v>
      </c>
      <c r="D97" s="290">
        <v>21983.759999999998</v>
      </c>
      <c r="E97" s="62">
        <v>213618.65</v>
      </c>
      <c r="F97" s="62">
        <v>141834.82999999999</v>
      </c>
      <c r="G97" s="62"/>
      <c r="H97" s="62"/>
      <c r="I97" s="291">
        <v>5800</v>
      </c>
      <c r="J97" s="291">
        <v>2400</v>
      </c>
      <c r="M97" s="62"/>
      <c r="N97" s="62"/>
      <c r="O97" s="62">
        <v>4633.1899999999996</v>
      </c>
      <c r="P97" s="62">
        <v>569833.9</v>
      </c>
      <c r="Q97" s="52"/>
      <c r="R97" s="52"/>
      <c r="S97" s="52">
        <v>607208</v>
      </c>
      <c r="T97" s="52">
        <v>62010</v>
      </c>
      <c r="U97" s="52">
        <v>1044.74</v>
      </c>
      <c r="V97" s="52">
        <v>1552931.1</v>
      </c>
      <c r="W97" s="52"/>
      <c r="X97" s="52">
        <v>132300</v>
      </c>
      <c r="Y97" s="292">
        <v>1871582.1</v>
      </c>
      <c r="Z97" s="292"/>
      <c r="AA97" s="292"/>
      <c r="AB97" s="292">
        <v>448110.9</v>
      </c>
      <c r="AC97" s="292">
        <v>70548.789999999994</v>
      </c>
      <c r="AD97" s="292"/>
      <c r="AE97" s="292"/>
      <c r="AF97" s="292"/>
      <c r="AG97" s="292">
        <v>538</v>
      </c>
    </row>
    <row r="98" spans="1:33" x14ac:dyDescent="0.25">
      <c r="A98" s="62" t="s">
        <v>2295</v>
      </c>
      <c r="B98" s="290">
        <v>136472.43</v>
      </c>
      <c r="C98" s="290">
        <v>0</v>
      </c>
      <c r="D98" s="290">
        <v>62510.29</v>
      </c>
      <c r="E98" s="62">
        <v>60020.76</v>
      </c>
      <c r="F98" s="62">
        <v>532864.71</v>
      </c>
      <c r="G98" s="62"/>
      <c r="H98" s="62"/>
      <c r="I98" s="291">
        <v>5800</v>
      </c>
      <c r="J98" s="291">
        <v>3858.4</v>
      </c>
      <c r="L98" s="291">
        <v>90</v>
      </c>
      <c r="M98" s="62"/>
      <c r="N98" s="62"/>
      <c r="O98" s="62">
        <v>13216</v>
      </c>
      <c r="P98" s="62">
        <v>528870.26</v>
      </c>
      <c r="Q98" s="52"/>
      <c r="R98" s="52"/>
      <c r="S98" s="52">
        <v>760299.91</v>
      </c>
      <c r="T98" s="52">
        <v>442200</v>
      </c>
      <c r="U98" s="52">
        <v>1411.39</v>
      </c>
      <c r="V98" s="52">
        <v>1368930</v>
      </c>
      <c r="W98" s="52"/>
      <c r="X98" s="52">
        <v>84000</v>
      </c>
      <c r="Y98" s="292">
        <v>1659274</v>
      </c>
      <c r="Z98" s="292"/>
      <c r="AA98" s="292"/>
      <c r="AB98" s="292">
        <v>390587.77</v>
      </c>
      <c r="AC98" s="292"/>
      <c r="AD98" s="292"/>
      <c r="AE98" s="292"/>
      <c r="AF98" s="292"/>
      <c r="AG98" s="292"/>
    </row>
    <row r="99" spans="1:33" x14ac:dyDescent="0.25">
      <c r="A99" s="62" t="s">
        <v>2296</v>
      </c>
      <c r="B99" s="290">
        <v>134633.51999999999</v>
      </c>
      <c r="C99" s="290">
        <v>33620</v>
      </c>
      <c r="D99" s="290">
        <v>174293.76000000001</v>
      </c>
      <c r="E99" s="62">
        <v>22735.200000000001</v>
      </c>
      <c r="F99" s="62">
        <v>148108.04999999999</v>
      </c>
      <c r="G99" s="62"/>
      <c r="H99" s="62"/>
      <c r="I99" s="291">
        <v>5500</v>
      </c>
      <c r="J99" s="291">
        <v>6150</v>
      </c>
      <c r="M99" s="62"/>
      <c r="N99" s="62"/>
      <c r="O99" s="62">
        <v>4096.88</v>
      </c>
      <c r="P99" s="62">
        <v>713142.2</v>
      </c>
      <c r="Q99" s="52"/>
      <c r="R99" s="52"/>
      <c r="S99" s="52">
        <v>1079990.28</v>
      </c>
      <c r="T99" s="52">
        <v>76460</v>
      </c>
      <c r="U99" s="52">
        <v>1766.04</v>
      </c>
      <c r="V99" s="52">
        <v>1420291</v>
      </c>
      <c r="W99" s="52">
        <v>2</v>
      </c>
      <c r="X99" s="52">
        <v>132300</v>
      </c>
      <c r="Y99" s="292">
        <v>1795632</v>
      </c>
      <c r="Z99" s="292"/>
      <c r="AA99" s="292"/>
      <c r="AB99" s="292">
        <v>821029.18</v>
      </c>
      <c r="AC99" s="292">
        <v>110651.69</v>
      </c>
      <c r="AD99" s="292"/>
      <c r="AE99" s="292"/>
      <c r="AF99" s="292"/>
      <c r="AG99" s="292"/>
    </row>
    <row r="100" spans="1:33" x14ac:dyDescent="0.25">
      <c r="A100" s="62" t="s">
        <v>2297</v>
      </c>
      <c r="B100" s="290">
        <v>77367.77</v>
      </c>
      <c r="C100" s="290">
        <v>0</v>
      </c>
      <c r="D100" s="290">
        <v>13456.73</v>
      </c>
      <c r="E100" s="62">
        <v>365612.46</v>
      </c>
      <c r="F100" s="62">
        <v>180635.51</v>
      </c>
      <c r="G100" s="62"/>
      <c r="H100" s="62"/>
      <c r="I100" s="291">
        <v>6000</v>
      </c>
      <c r="J100" s="291">
        <v>21540</v>
      </c>
      <c r="M100" s="62"/>
      <c r="N100" s="62"/>
      <c r="O100" s="62">
        <v>8923.52</v>
      </c>
      <c r="P100" s="62">
        <v>673323.61</v>
      </c>
      <c r="Q100" s="52"/>
      <c r="R100" s="52"/>
      <c r="S100" s="52">
        <v>851720.26</v>
      </c>
      <c r="T100" s="52"/>
      <c r="U100" s="52">
        <v>1298.83</v>
      </c>
      <c r="V100" s="52">
        <v>1404590</v>
      </c>
      <c r="W100" s="52"/>
      <c r="X100" s="52"/>
      <c r="Y100" s="292">
        <v>1636003</v>
      </c>
      <c r="Z100" s="292"/>
      <c r="AA100" s="292">
        <v>13804</v>
      </c>
      <c r="AB100" s="292">
        <v>247188.96</v>
      </c>
      <c r="AC100" s="292">
        <v>168594.79</v>
      </c>
      <c r="AD100" s="292"/>
      <c r="AE100" s="292"/>
      <c r="AF100" s="292"/>
      <c r="AG100" s="292"/>
    </row>
    <row r="101" spans="1:33" x14ac:dyDescent="0.25">
      <c r="A101" s="62" t="s">
        <v>2298</v>
      </c>
      <c r="B101" s="290">
        <v>154228.67000000001</v>
      </c>
      <c r="C101" s="290">
        <v>13460</v>
      </c>
      <c r="D101" s="290">
        <v>608722.18999999994</v>
      </c>
      <c r="E101" s="62">
        <v>3</v>
      </c>
      <c r="F101" s="62">
        <v>322755.73</v>
      </c>
      <c r="G101" s="62"/>
      <c r="H101" s="62"/>
      <c r="I101" s="291">
        <v>5500</v>
      </c>
      <c r="J101" s="291">
        <v>5850</v>
      </c>
      <c r="M101" s="62"/>
      <c r="N101" s="62"/>
      <c r="O101" s="62">
        <v>680.33</v>
      </c>
      <c r="P101" s="62">
        <v>1404582.07</v>
      </c>
      <c r="Q101" s="52"/>
      <c r="R101" s="52">
        <v>1765.28</v>
      </c>
      <c r="S101" s="52">
        <v>718913.39</v>
      </c>
      <c r="T101" s="52">
        <v>29000</v>
      </c>
      <c r="U101" s="52"/>
      <c r="V101" s="52">
        <v>1483810</v>
      </c>
      <c r="W101" s="52"/>
      <c r="X101" s="52"/>
      <c r="Y101" s="292">
        <v>1573708</v>
      </c>
      <c r="Z101" s="292"/>
      <c r="AA101" s="292"/>
      <c r="AB101" s="292">
        <v>734151.73</v>
      </c>
      <c r="AC101" s="292">
        <v>62808.75</v>
      </c>
      <c r="AD101" s="292"/>
      <c r="AE101" s="292"/>
      <c r="AF101" s="292"/>
      <c r="AG101" s="292"/>
    </row>
    <row r="102" spans="1:33" x14ac:dyDescent="0.25">
      <c r="A102" s="62" t="s">
        <v>2299</v>
      </c>
      <c r="B102" s="290">
        <v>106606.38</v>
      </c>
      <c r="C102" s="290">
        <v>0</v>
      </c>
      <c r="D102" s="290">
        <v>95086.720000000001</v>
      </c>
      <c r="E102" s="62">
        <v>317693.53000000003</v>
      </c>
      <c r="F102" s="62">
        <v>156781.45000000001</v>
      </c>
      <c r="G102" s="62"/>
      <c r="H102" s="62"/>
      <c r="J102" s="291">
        <v>4130</v>
      </c>
      <c r="M102" s="62"/>
      <c r="N102" s="62">
        <v>-368974.66</v>
      </c>
      <c r="O102" s="62">
        <v>222353.05</v>
      </c>
      <c r="P102" s="62">
        <v>852142.64</v>
      </c>
      <c r="Q102" s="52"/>
      <c r="R102" s="52"/>
      <c r="S102" s="52">
        <v>693215.94</v>
      </c>
      <c r="T102" s="52">
        <v>180660</v>
      </c>
      <c r="U102" s="52">
        <v>1816.08</v>
      </c>
      <c r="V102" s="52">
        <v>1667520</v>
      </c>
      <c r="W102" s="52"/>
      <c r="X102" s="52"/>
      <c r="Y102" s="292">
        <v>1899376</v>
      </c>
      <c r="Z102" s="292"/>
      <c r="AA102" s="292"/>
      <c r="AB102" s="292">
        <v>436898.8</v>
      </c>
      <c r="AC102" s="292">
        <v>85231.37</v>
      </c>
      <c r="AD102" s="292"/>
      <c r="AE102" s="292"/>
      <c r="AF102" s="292"/>
      <c r="AG102" s="292"/>
    </row>
    <row r="103" spans="1:33" x14ac:dyDescent="0.25">
      <c r="A103" s="62" t="s">
        <v>2302</v>
      </c>
      <c r="B103" s="290">
        <v>173499.67</v>
      </c>
      <c r="C103" s="290">
        <v>0</v>
      </c>
      <c r="D103" s="290">
        <v>107033.47</v>
      </c>
      <c r="E103" s="62">
        <v>79464.86</v>
      </c>
      <c r="F103" s="62">
        <v>-76856.28</v>
      </c>
      <c r="G103" s="62"/>
      <c r="H103" s="62"/>
      <c r="I103" s="291">
        <v>5500</v>
      </c>
      <c r="J103" s="291">
        <v>14440</v>
      </c>
      <c r="M103" s="62"/>
      <c r="N103" s="62"/>
      <c r="O103" s="62">
        <v>22861.49</v>
      </c>
      <c r="P103" s="62">
        <v>474645.55</v>
      </c>
      <c r="Q103" s="52"/>
      <c r="R103" s="52"/>
      <c r="S103" s="52">
        <v>700044</v>
      </c>
      <c r="T103" s="52"/>
      <c r="U103" s="52">
        <v>2370.4</v>
      </c>
      <c r="V103" s="52">
        <v>1662508.4</v>
      </c>
      <c r="W103" s="52"/>
      <c r="X103" s="52"/>
      <c r="Y103" s="292">
        <v>1765588.4</v>
      </c>
      <c r="Z103" s="292"/>
      <c r="AA103" s="292"/>
      <c r="AB103" s="292">
        <v>316976.12</v>
      </c>
      <c r="AC103" s="292">
        <v>203206.6</v>
      </c>
      <c r="AD103" s="292"/>
      <c r="AE103" s="292"/>
      <c r="AF103" s="292"/>
      <c r="AG103" s="292"/>
    </row>
    <row r="104" spans="1:33" x14ac:dyDescent="0.25">
      <c r="A104" s="62" t="s">
        <v>2303</v>
      </c>
      <c r="B104" s="290">
        <v>5183.38</v>
      </c>
      <c r="C104" s="290">
        <v>25700</v>
      </c>
      <c r="D104" s="290">
        <v>67697.539999999994</v>
      </c>
      <c r="E104" s="62">
        <v>192124.58</v>
      </c>
      <c r="F104" s="62">
        <v>219778.39</v>
      </c>
      <c r="G104" s="62"/>
      <c r="H104" s="62"/>
      <c r="I104" s="291">
        <v>5000</v>
      </c>
      <c r="J104" s="291">
        <v>2460</v>
      </c>
      <c r="M104" s="62"/>
      <c r="N104" s="62"/>
      <c r="O104" s="62">
        <v>7886.1</v>
      </c>
      <c r="P104" s="62">
        <v>1172968.6100000001</v>
      </c>
      <c r="Q104" s="52"/>
      <c r="R104" s="52"/>
      <c r="S104" s="52">
        <v>663810.56999999995</v>
      </c>
      <c r="T104" s="52">
        <v>38700</v>
      </c>
      <c r="U104" s="52">
        <v>1502.11</v>
      </c>
      <c r="V104" s="52">
        <v>1279850</v>
      </c>
      <c r="W104" s="52"/>
      <c r="X104" s="52">
        <v>132300</v>
      </c>
      <c r="Y104" s="292">
        <v>1625164</v>
      </c>
      <c r="Z104" s="292"/>
      <c r="AA104" s="292"/>
      <c r="AB104" s="292">
        <v>413421.12</v>
      </c>
      <c r="AC104" s="292">
        <v>260073.88</v>
      </c>
      <c r="AD104" s="292"/>
      <c r="AE104" s="292"/>
      <c r="AF104" s="292"/>
      <c r="AG104" s="292">
        <v>2210</v>
      </c>
    </row>
    <row r="105" spans="1:33" x14ac:dyDescent="0.25">
      <c r="A105" s="62" t="s">
        <v>2351</v>
      </c>
      <c r="B105" s="290">
        <v>127053.65</v>
      </c>
      <c r="C105" s="290">
        <v>0</v>
      </c>
      <c r="D105" s="290">
        <v>48754.15</v>
      </c>
      <c r="E105" s="62">
        <v>411659.7</v>
      </c>
      <c r="F105" s="62">
        <v>44678.2</v>
      </c>
      <c r="G105" s="62"/>
      <c r="H105" s="62"/>
      <c r="I105" s="291">
        <v>5700</v>
      </c>
      <c r="J105" s="291">
        <v>3000</v>
      </c>
      <c r="M105" s="62"/>
      <c r="N105" s="62"/>
      <c r="O105" s="62">
        <v>141287.72</v>
      </c>
      <c r="P105" s="62">
        <v>764463.81</v>
      </c>
      <c r="Q105" s="52"/>
      <c r="R105" s="52"/>
      <c r="S105" s="52">
        <v>574749.32999999996</v>
      </c>
      <c r="T105" s="52">
        <v>29550</v>
      </c>
      <c r="U105" s="52">
        <v>1792.21</v>
      </c>
      <c r="V105" s="52">
        <v>1680920</v>
      </c>
      <c r="W105" s="52"/>
      <c r="X105" s="52">
        <v>201096</v>
      </c>
      <c r="Y105" s="292">
        <v>1950161</v>
      </c>
      <c r="Z105" s="292"/>
      <c r="AA105" s="292"/>
      <c r="AB105" s="292">
        <v>416129.86</v>
      </c>
      <c r="AC105" s="292">
        <v>196686.98</v>
      </c>
      <c r="AD105" s="292"/>
      <c r="AE105" s="292"/>
      <c r="AF105" s="292"/>
      <c r="AG105" s="292"/>
    </row>
    <row r="106" spans="1:33" x14ac:dyDescent="0.25">
      <c r="A106" s="62" t="s">
        <v>2352</v>
      </c>
      <c r="B106" s="290">
        <v>115740.57</v>
      </c>
      <c r="C106" s="290">
        <v>7790</v>
      </c>
      <c r="D106" s="290">
        <v>48319.71</v>
      </c>
      <c r="E106" s="62">
        <v>1192899.24</v>
      </c>
      <c r="F106" s="62">
        <v>135818.12</v>
      </c>
      <c r="G106" s="62"/>
      <c r="H106" s="62"/>
      <c r="I106" s="291">
        <v>6000</v>
      </c>
      <c r="J106" s="291">
        <v>55230</v>
      </c>
      <c r="M106" s="62"/>
      <c r="N106" s="62"/>
      <c r="O106" s="62">
        <v>18846.7</v>
      </c>
      <c r="P106" s="62">
        <v>1440238.21</v>
      </c>
      <c r="Q106" s="52"/>
      <c r="R106" s="52"/>
      <c r="S106" s="52">
        <v>598771.94999999995</v>
      </c>
      <c r="T106" s="52">
        <v>48318</v>
      </c>
      <c r="U106" s="52">
        <v>1072.5899999999999</v>
      </c>
      <c r="V106" s="52">
        <v>1353515</v>
      </c>
      <c r="W106" s="52"/>
      <c r="X106" s="52"/>
      <c r="Y106" s="292">
        <v>1588125</v>
      </c>
      <c r="Z106" s="292"/>
      <c r="AA106" s="292"/>
      <c r="AB106" s="292">
        <v>250946.05</v>
      </c>
      <c r="AC106" s="292">
        <v>157932.76</v>
      </c>
      <c r="AD106" s="292"/>
      <c r="AE106" s="292"/>
      <c r="AF106" s="292"/>
      <c r="AG106" s="292"/>
    </row>
    <row r="107" spans="1:33" x14ac:dyDescent="0.25">
      <c r="A107" s="62" t="s">
        <v>2357</v>
      </c>
      <c r="B107" s="290">
        <v>428826.48</v>
      </c>
      <c r="C107" s="290">
        <v>24930</v>
      </c>
      <c r="D107" s="290">
        <v>55764.35</v>
      </c>
      <c r="E107" s="62">
        <v>2293006.86</v>
      </c>
      <c r="F107" s="62">
        <v>105740.23</v>
      </c>
      <c r="G107" s="62"/>
      <c r="H107" s="62"/>
      <c r="I107" s="291">
        <v>5300</v>
      </c>
      <c r="J107" s="291">
        <v>5400</v>
      </c>
      <c r="M107" s="62"/>
      <c r="N107" s="62"/>
      <c r="O107" s="62"/>
      <c r="P107" s="62">
        <v>2616413.23</v>
      </c>
      <c r="Q107" s="52"/>
      <c r="R107" s="52"/>
      <c r="S107" s="52">
        <v>644217.38</v>
      </c>
      <c r="T107" s="52">
        <v>19170</v>
      </c>
      <c r="U107" s="52">
        <v>2744.32</v>
      </c>
      <c r="V107" s="52">
        <v>1038930</v>
      </c>
      <c r="W107" s="52"/>
      <c r="X107" s="52">
        <v>358974</v>
      </c>
      <c r="Y107" s="292">
        <v>1368530</v>
      </c>
      <c r="Z107" s="292"/>
      <c r="AA107" s="292"/>
      <c r="AB107" s="292">
        <v>338031.01</v>
      </c>
      <c r="AC107" s="292"/>
      <c r="AD107" s="292"/>
      <c r="AE107" s="292"/>
      <c r="AF107" s="292"/>
      <c r="AG107" s="292"/>
    </row>
    <row r="108" spans="1:33" x14ac:dyDescent="0.25">
      <c r="A108" s="62" t="s">
        <v>2305</v>
      </c>
      <c r="B108" s="290">
        <v>182534.38</v>
      </c>
      <c r="C108" s="290">
        <v>12600</v>
      </c>
      <c r="D108" s="290">
        <v>45018.58</v>
      </c>
      <c r="E108" s="62">
        <v>125357.25</v>
      </c>
      <c r="F108" s="62">
        <v>77441.53</v>
      </c>
      <c r="G108" s="62"/>
      <c r="H108" s="62"/>
      <c r="J108" s="291">
        <v>18600</v>
      </c>
      <c r="M108" s="62"/>
      <c r="N108" s="62"/>
      <c r="O108" s="62">
        <v>-140.84</v>
      </c>
      <c r="P108" s="62">
        <v>2310952.34</v>
      </c>
      <c r="Q108" s="52"/>
      <c r="R108" s="52"/>
      <c r="S108" s="52">
        <v>639969.89</v>
      </c>
      <c r="T108" s="52">
        <v>142200</v>
      </c>
      <c r="U108" s="52">
        <v>933.36</v>
      </c>
      <c r="V108" s="52">
        <v>1149490</v>
      </c>
      <c r="W108" s="52"/>
      <c r="X108" s="52">
        <v>435000</v>
      </c>
      <c r="Y108" s="292">
        <v>1463330</v>
      </c>
      <c r="Z108" s="292"/>
      <c r="AA108" s="292"/>
      <c r="AB108" s="292">
        <v>841010.23</v>
      </c>
      <c r="AC108" s="292">
        <v>182450.95</v>
      </c>
      <c r="AD108" s="292"/>
      <c r="AE108" s="292"/>
      <c r="AF108" s="292"/>
      <c r="AG108" s="292"/>
    </row>
    <row r="109" spans="1:33" x14ac:dyDescent="0.25">
      <c r="A109" s="62" t="s">
        <v>2306</v>
      </c>
      <c r="B109" s="290">
        <v>482178.42</v>
      </c>
      <c r="C109" s="290">
        <v>0</v>
      </c>
      <c r="D109" s="290">
        <v>64267.13</v>
      </c>
      <c r="E109" s="62">
        <v>1536642.46</v>
      </c>
      <c r="F109" s="62">
        <v>108044.84</v>
      </c>
      <c r="G109" s="62"/>
      <c r="H109" s="62"/>
      <c r="J109" s="291">
        <v>18200</v>
      </c>
      <c r="M109" s="62"/>
      <c r="N109" s="62"/>
      <c r="O109" s="62">
        <v>-880.73</v>
      </c>
      <c r="P109" s="62">
        <v>1228203.58</v>
      </c>
      <c r="Q109" s="52"/>
      <c r="R109" s="52"/>
      <c r="S109" s="52">
        <v>772564.08</v>
      </c>
      <c r="T109" s="52">
        <v>210000</v>
      </c>
      <c r="U109" s="52">
        <v>2268.06</v>
      </c>
      <c r="V109" s="52">
        <v>991100</v>
      </c>
      <c r="W109" s="52"/>
      <c r="X109" s="52">
        <v>95200</v>
      </c>
      <c r="Y109" s="292">
        <v>1284074</v>
      </c>
      <c r="Z109" s="292"/>
      <c r="AA109" s="292">
        <v>16348</v>
      </c>
      <c r="AB109" s="292">
        <v>721607.97</v>
      </c>
      <c r="AC109" s="292">
        <v>145771.41</v>
      </c>
      <c r="AD109" s="292"/>
      <c r="AE109" s="292"/>
      <c r="AF109" s="292"/>
      <c r="AG109" s="292"/>
    </row>
    <row r="110" spans="1:33" x14ac:dyDescent="0.25">
      <c r="A110" s="62" t="s">
        <v>2307</v>
      </c>
      <c r="B110" s="290">
        <v>137100.60999999999</v>
      </c>
      <c r="C110" s="290">
        <v>886.77</v>
      </c>
      <c r="D110" s="290">
        <v>109250.1</v>
      </c>
      <c r="E110" s="62">
        <v>1495783.83</v>
      </c>
      <c r="F110" s="62">
        <v>69826.53</v>
      </c>
      <c r="G110" s="62"/>
      <c r="H110" s="62"/>
      <c r="J110" s="291">
        <v>24100</v>
      </c>
      <c r="M110" s="62"/>
      <c r="N110" s="62"/>
      <c r="O110" s="62">
        <v>-64.819999999999993</v>
      </c>
      <c r="P110" s="62">
        <v>1322855.6000000001</v>
      </c>
      <c r="Q110" s="52"/>
      <c r="R110" s="52"/>
      <c r="S110" s="52">
        <v>950504.34</v>
      </c>
      <c r="T110" s="52">
        <v>125000</v>
      </c>
      <c r="U110" s="52">
        <v>581.36</v>
      </c>
      <c r="V110" s="52">
        <v>1316030</v>
      </c>
      <c r="W110" s="52"/>
      <c r="X110" s="52">
        <v>127600</v>
      </c>
      <c r="Y110" s="292">
        <v>1663081</v>
      </c>
      <c r="Z110" s="292"/>
      <c r="AA110" s="292">
        <v>11027</v>
      </c>
      <c r="AB110" s="292">
        <v>706755.46</v>
      </c>
      <c r="AC110" s="292">
        <v>141166.32999999999</v>
      </c>
      <c r="AD110" s="292"/>
      <c r="AE110" s="292"/>
      <c r="AF110" s="292"/>
      <c r="AG110" s="292"/>
    </row>
    <row r="111" spans="1:33" x14ac:dyDescent="0.25">
      <c r="A111" s="62" t="s">
        <v>2308</v>
      </c>
      <c r="B111" s="290">
        <v>121619.98</v>
      </c>
      <c r="C111" s="290">
        <v>8747.9500000000007</v>
      </c>
      <c r="D111" s="290">
        <v>108762.66</v>
      </c>
      <c r="E111" s="62">
        <v>1421472.25</v>
      </c>
      <c r="F111" s="62">
        <v>348878.5</v>
      </c>
      <c r="G111" s="62"/>
      <c r="H111" s="62"/>
      <c r="J111" s="291">
        <v>21564.34</v>
      </c>
      <c r="M111" s="62"/>
      <c r="N111" s="62"/>
      <c r="O111" s="62">
        <v>-365.86</v>
      </c>
      <c r="P111" s="62">
        <v>2235714.37</v>
      </c>
      <c r="Q111" s="52"/>
      <c r="R111" s="52"/>
      <c r="S111" s="52">
        <v>971145.22</v>
      </c>
      <c r="T111" s="52">
        <v>170000</v>
      </c>
      <c r="U111" s="52">
        <v>497.88</v>
      </c>
      <c r="V111" s="52">
        <v>1225530.1000000001</v>
      </c>
      <c r="W111" s="52"/>
      <c r="X111" s="52">
        <v>198400</v>
      </c>
      <c r="Y111" s="292">
        <v>1493090.1</v>
      </c>
      <c r="Z111" s="292"/>
      <c r="AA111" s="292"/>
      <c r="AB111" s="292">
        <v>660765.78</v>
      </c>
      <c r="AC111" s="292">
        <v>381365.22</v>
      </c>
      <c r="AD111" s="292"/>
      <c r="AE111" s="292"/>
      <c r="AF111" s="292"/>
      <c r="AG111" s="292"/>
    </row>
    <row r="112" spans="1:33" x14ac:dyDescent="0.25">
      <c r="A112" s="62" t="s">
        <v>2309</v>
      </c>
      <c r="B112" s="290">
        <v>120812.52</v>
      </c>
      <c r="C112" s="290">
        <v>0</v>
      </c>
      <c r="D112" s="290">
        <v>84094.79</v>
      </c>
      <c r="E112" s="62">
        <v>329360.57</v>
      </c>
      <c r="F112" s="62">
        <v>197309.43</v>
      </c>
      <c r="G112" s="62"/>
      <c r="H112" s="62"/>
      <c r="J112" s="291">
        <v>7425</v>
      </c>
      <c r="M112" s="62"/>
      <c r="N112" s="62"/>
      <c r="O112" s="62">
        <v>34395.31</v>
      </c>
      <c r="P112" s="62">
        <v>1762414.5</v>
      </c>
      <c r="Q112" s="52"/>
      <c r="R112" s="52"/>
      <c r="S112" s="52">
        <v>848803.04</v>
      </c>
      <c r="T112" s="52">
        <v>19000</v>
      </c>
      <c r="U112" s="52">
        <v>681.59</v>
      </c>
      <c r="V112" s="52">
        <v>920617.4</v>
      </c>
      <c r="W112" s="52"/>
      <c r="X112" s="52">
        <v>100200</v>
      </c>
      <c r="Y112" s="292">
        <v>1205217.3999999999</v>
      </c>
      <c r="Z112" s="292"/>
      <c r="AA112" s="292">
        <v>5020</v>
      </c>
      <c r="AB112" s="292">
        <v>605608.18000000005</v>
      </c>
      <c r="AC112" s="292">
        <v>150072.48000000001</v>
      </c>
      <c r="AD112" s="292"/>
      <c r="AE112" s="292"/>
      <c r="AF112" s="292"/>
      <c r="AG112" s="292"/>
    </row>
    <row r="113" spans="1:33" x14ac:dyDescent="0.25">
      <c r="A113" s="62" t="s">
        <v>2310</v>
      </c>
      <c r="B113" s="290">
        <v>197342.23</v>
      </c>
      <c r="C113" s="290">
        <v>3330.5</v>
      </c>
      <c r="D113" s="290">
        <v>18854.73</v>
      </c>
      <c r="E113" s="62">
        <v>2221833.5499999998</v>
      </c>
      <c r="F113" s="62">
        <v>230815.34</v>
      </c>
      <c r="G113" s="62">
        <v>1</v>
      </c>
      <c r="H113" s="62"/>
      <c r="J113" s="291">
        <v>14200</v>
      </c>
      <c r="L113" s="291">
        <v>1293.47</v>
      </c>
      <c r="M113" s="62"/>
      <c r="N113" s="62"/>
      <c r="O113" s="62">
        <v>-222</v>
      </c>
      <c r="P113" s="62">
        <v>513834.47</v>
      </c>
      <c r="Q113" s="52"/>
      <c r="R113" s="52"/>
      <c r="S113" s="52">
        <v>598304.04</v>
      </c>
      <c r="T113" s="52">
        <v>57340</v>
      </c>
      <c r="U113" s="52">
        <v>1325.15</v>
      </c>
      <c r="V113" s="52">
        <v>893472.8</v>
      </c>
      <c r="W113" s="52"/>
      <c r="X113" s="52">
        <v>103800</v>
      </c>
      <c r="Y113" s="292">
        <v>1173672.8</v>
      </c>
      <c r="Z113" s="292"/>
      <c r="AA113" s="292"/>
      <c r="AB113" s="292">
        <v>350108.56</v>
      </c>
      <c r="AC113" s="292">
        <v>190366.65</v>
      </c>
      <c r="AD113" s="292"/>
      <c r="AE113" s="292"/>
      <c r="AF113" s="292"/>
      <c r="AG113" s="292"/>
    </row>
    <row r="114" spans="1:33" x14ac:dyDescent="0.25">
      <c r="A114" s="62" t="s">
        <v>2311</v>
      </c>
      <c r="B114" s="290">
        <v>122562.02</v>
      </c>
      <c r="C114" s="290">
        <v>4387.8100000000004</v>
      </c>
      <c r="D114" s="290">
        <v>48260.03</v>
      </c>
      <c r="E114" s="62">
        <v>858734.93</v>
      </c>
      <c r="F114" s="62">
        <v>165115.24</v>
      </c>
      <c r="G114" s="62"/>
      <c r="H114" s="62"/>
      <c r="J114" s="291">
        <v>19025</v>
      </c>
      <c r="M114" s="62"/>
      <c r="N114" s="62"/>
      <c r="O114" s="62">
        <v>-90.14</v>
      </c>
      <c r="P114" s="62">
        <v>3774792.24</v>
      </c>
      <c r="Q114" s="52"/>
      <c r="R114" s="52"/>
      <c r="S114" s="52">
        <v>961256.4</v>
      </c>
      <c r="T114" s="52">
        <v>270750</v>
      </c>
      <c r="U114" s="52">
        <v>502.15</v>
      </c>
      <c r="V114" s="52">
        <v>1112900.6000000001</v>
      </c>
      <c r="W114" s="52"/>
      <c r="X114" s="52">
        <v>288600</v>
      </c>
      <c r="Y114" s="292">
        <v>1510860.6</v>
      </c>
      <c r="Z114" s="292">
        <v>3000</v>
      </c>
      <c r="AA114" s="292">
        <v>3085</v>
      </c>
      <c r="AB114" s="292">
        <v>1005746.73</v>
      </c>
      <c r="AC114" s="292">
        <v>221283.86</v>
      </c>
      <c r="AD114" s="292"/>
      <c r="AE114" s="292"/>
      <c r="AF114" s="292"/>
      <c r="AG114" s="292"/>
    </row>
    <row r="115" spans="1:33" x14ac:dyDescent="0.25">
      <c r="A115" s="62" t="s">
        <v>2312</v>
      </c>
      <c r="B115" s="290">
        <v>208329.5</v>
      </c>
      <c r="C115" s="290">
        <v>0</v>
      </c>
      <c r="D115" s="290">
        <v>64249.86</v>
      </c>
      <c r="E115" s="62">
        <v>443997.04</v>
      </c>
      <c r="F115" s="62">
        <v>427435.28</v>
      </c>
      <c r="G115" s="62"/>
      <c r="H115" s="62"/>
      <c r="J115" s="291">
        <v>21625</v>
      </c>
      <c r="M115" s="62"/>
      <c r="N115" s="62"/>
      <c r="O115" s="62">
        <v>-207.48</v>
      </c>
      <c r="P115" s="62">
        <v>1908283.93</v>
      </c>
      <c r="Q115" s="52"/>
      <c r="R115" s="52"/>
      <c r="S115" s="52">
        <v>757921.48</v>
      </c>
      <c r="T115" s="52">
        <v>132800</v>
      </c>
      <c r="U115" s="52">
        <v>1285.47</v>
      </c>
      <c r="V115" s="52">
        <v>956896.5</v>
      </c>
      <c r="W115" s="52"/>
      <c r="X115" s="52">
        <v>58200</v>
      </c>
      <c r="Y115" s="292">
        <v>1220716.5</v>
      </c>
      <c r="Z115" s="292"/>
      <c r="AA115" s="292"/>
      <c r="AB115" s="292">
        <v>603504.44999999995</v>
      </c>
      <c r="AC115" s="292">
        <v>229810.31</v>
      </c>
      <c r="AD115" s="292"/>
      <c r="AE115" s="292"/>
      <c r="AF115" s="292"/>
      <c r="AG115" s="292">
        <v>2000</v>
      </c>
    </row>
    <row r="116" spans="1:33" x14ac:dyDescent="0.25">
      <c r="A116" s="62" t="s">
        <v>2313</v>
      </c>
      <c r="B116" s="290">
        <v>181728.17</v>
      </c>
      <c r="C116" s="290">
        <v>3858.4</v>
      </c>
      <c r="D116" s="290">
        <v>59419.64</v>
      </c>
      <c r="E116" s="62">
        <v>1173260.8</v>
      </c>
      <c r="F116" s="62">
        <v>330111.09999999998</v>
      </c>
      <c r="G116" s="62"/>
      <c r="H116" s="62"/>
      <c r="J116" s="291">
        <v>14490</v>
      </c>
      <c r="M116" s="62"/>
      <c r="N116" s="62"/>
      <c r="O116" s="62">
        <v>-450</v>
      </c>
      <c r="P116" s="62">
        <v>1980426.11</v>
      </c>
      <c r="Q116" s="52"/>
      <c r="R116" s="52"/>
      <c r="S116" s="52">
        <v>740880.16</v>
      </c>
      <c r="T116" s="52">
        <v>157200</v>
      </c>
      <c r="U116" s="52">
        <v>805.57</v>
      </c>
      <c r="V116" s="52">
        <v>815682</v>
      </c>
      <c r="W116" s="52"/>
      <c r="X116" s="52">
        <v>114450</v>
      </c>
      <c r="Y116" s="292">
        <v>1020532</v>
      </c>
      <c r="Z116" s="292"/>
      <c r="AA116" s="292"/>
      <c r="AB116" s="292">
        <v>585101.81999999995</v>
      </c>
      <c r="AC116" s="292">
        <v>199061.67</v>
      </c>
      <c r="AD116" s="292"/>
      <c r="AE116" s="292"/>
      <c r="AF116" s="292"/>
      <c r="AG116" s="292"/>
    </row>
    <row r="117" spans="1:33" x14ac:dyDescent="0.25">
      <c r="A117" s="62" t="s">
        <v>2314</v>
      </c>
      <c r="B117" s="290">
        <v>114164.24</v>
      </c>
      <c r="C117" s="290">
        <v>6242.37</v>
      </c>
      <c r="D117" s="290">
        <v>20525.22</v>
      </c>
      <c r="E117" s="62">
        <v>290968.59000000003</v>
      </c>
      <c r="F117" s="62">
        <v>352125.02</v>
      </c>
      <c r="G117" s="62"/>
      <c r="H117" s="62"/>
      <c r="J117" s="291">
        <v>22525</v>
      </c>
      <c r="M117" s="62"/>
      <c r="N117" s="62"/>
      <c r="O117" s="62">
        <v>336.75</v>
      </c>
      <c r="P117" s="62">
        <v>2133398.12</v>
      </c>
      <c r="Q117" s="52"/>
      <c r="R117" s="52"/>
      <c r="S117" s="52">
        <v>1022685.82</v>
      </c>
      <c r="T117" s="52">
        <v>20000</v>
      </c>
      <c r="U117" s="52">
        <v>828.95</v>
      </c>
      <c r="V117" s="52">
        <v>1913373.2</v>
      </c>
      <c r="W117" s="52"/>
      <c r="X117" s="52">
        <v>90600</v>
      </c>
      <c r="Y117" s="292">
        <v>2242273.2000000002</v>
      </c>
      <c r="Z117" s="292"/>
      <c r="AA117" s="292"/>
      <c r="AB117" s="292">
        <v>551070.80000000005</v>
      </c>
      <c r="AC117" s="292">
        <v>198619.44</v>
      </c>
      <c r="AD117" s="292"/>
      <c r="AE117" s="292"/>
      <c r="AF117" s="292"/>
      <c r="AG117" s="292"/>
    </row>
    <row r="118" spans="1:33" x14ac:dyDescent="0.25">
      <c r="A118" s="62" t="s">
        <v>2315</v>
      </c>
      <c r="B118" s="290">
        <v>177960.56</v>
      </c>
      <c r="C118" s="290">
        <v>0</v>
      </c>
      <c r="D118" s="290">
        <v>55965.93</v>
      </c>
      <c r="E118" s="62">
        <v>5</v>
      </c>
      <c r="F118" s="62">
        <v>119542.42</v>
      </c>
      <c r="G118" s="62"/>
      <c r="H118" s="62"/>
      <c r="J118" s="291">
        <v>22325</v>
      </c>
      <c r="M118" s="62"/>
      <c r="N118" s="62"/>
      <c r="O118" s="62">
        <v>-698.06</v>
      </c>
      <c r="P118" s="62">
        <v>1945240.49</v>
      </c>
      <c r="Q118" s="52"/>
      <c r="R118" s="52"/>
      <c r="S118" s="52">
        <v>824823.46</v>
      </c>
      <c r="T118" s="52">
        <v>161650</v>
      </c>
      <c r="U118" s="52">
        <v>808.7</v>
      </c>
      <c r="V118" s="52">
        <v>902573</v>
      </c>
      <c r="W118" s="52"/>
      <c r="X118" s="52">
        <v>177535.04</v>
      </c>
      <c r="Y118" s="292">
        <v>1255773</v>
      </c>
      <c r="Z118" s="292"/>
      <c r="AA118" s="292">
        <v>820</v>
      </c>
      <c r="AB118" s="292">
        <v>543474.59</v>
      </c>
      <c r="AC118" s="292">
        <v>806195.9</v>
      </c>
      <c r="AD118" s="292"/>
      <c r="AE118" s="292"/>
      <c r="AF118" s="292"/>
      <c r="AG118" s="292"/>
    </row>
    <row r="119" spans="1:33" x14ac:dyDescent="0.25">
      <c r="A119" s="62" t="s">
        <v>2316</v>
      </c>
      <c r="B119" s="290">
        <v>36874.79</v>
      </c>
      <c r="C119" s="290">
        <v>0</v>
      </c>
      <c r="D119" s="290">
        <v>22434.65</v>
      </c>
      <c r="E119" s="62">
        <v>492739.9</v>
      </c>
      <c r="F119" s="62">
        <v>199268.52</v>
      </c>
      <c r="G119" s="62"/>
      <c r="H119" s="62"/>
      <c r="J119" s="291">
        <v>0</v>
      </c>
      <c r="M119" s="62"/>
      <c r="N119" s="62"/>
      <c r="O119" s="62">
        <v>42640.35</v>
      </c>
      <c r="P119" s="62">
        <v>2404357.2799999998</v>
      </c>
      <c r="Q119" s="52"/>
      <c r="R119" s="52">
        <v>280.12</v>
      </c>
      <c r="S119" s="52">
        <v>898479.02</v>
      </c>
      <c r="T119" s="52">
        <v>70985</v>
      </c>
      <c r="U119" s="52">
        <v>200.43</v>
      </c>
      <c r="V119" s="52">
        <v>967170</v>
      </c>
      <c r="W119" s="52"/>
      <c r="X119" s="52">
        <v>120830</v>
      </c>
      <c r="Y119" s="292">
        <v>1282785.29</v>
      </c>
      <c r="Z119" s="292"/>
      <c r="AA119" s="292">
        <v>11247</v>
      </c>
      <c r="AB119" s="292">
        <v>587410.22</v>
      </c>
      <c r="AC119" s="292">
        <v>156397.59</v>
      </c>
      <c r="AD119" s="292"/>
      <c r="AE119" s="292"/>
      <c r="AF119" s="292"/>
      <c r="AG119" s="292"/>
    </row>
    <row r="120" spans="1:33" x14ac:dyDescent="0.25">
      <c r="A120" s="62" t="s">
        <v>2317</v>
      </c>
      <c r="B120" s="290">
        <v>178502.85</v>
      </c>
      <c r="C120" s="290">
        <v>0</v>
      </c>
      <c r="D120" s="290">
        <v>43892.160000000003</v>
      </c>
      <c r="E120" s="62">
        <v>115989.28</v>
      </c>
      <c r="F120" s="62">
        <v>152983.94</v>
      </c>
      <c r="G120" s="62"/>
      <c r="H120" s="62"/>
      <c r="M120" s="62"/>
      <c r="N120" s="62"/>
      <c r="O120" s="62">
        <v>-5654.74</v>
      </c>
      <c r="P120" s="62">
        <v>3154007.83</v>
      </c>
      <c r="Q120" s="52"/>
      <c r="R120" s="52"/>
      <c r="S120" s="52">
        <v>814370.43</v>
      </c>
      <c r="T120" s="52">
        <v>112550</v>
      </c>
      <c r="U120" s="52">
        <v>1339.48</v>
      </c>
      <c r="V120" s="52">
        <v>1079550</v>
      </c>
      <c r="W120" s="52"/>
      <c r="X120" s="52">
        <v>85700</v>
      </c>
      <c r="Y120" s="292">
        <v>1360370</v>
      </c>
      <c r="Z120" s="292">
        <v>3000</v>
      </c>
      <c r="AA120" s="292"/>
      <c r="AB120" s="292">
        <v>712697.98</v>
      </c>
      <c r="AC120" s="292">
        <v>133252.70000000001</v>
      </c>
      <c r="AD120" s="292"/>
      <c r="AE120" s="292"/>
      <c r="AF120" s="292"/>
      <c r="AG120" s="292"/>
    </row>
    <row r="121" spans="1:33" x14ac:dyDescent="0.25">
      <c r="A121" s="62" t="s">
        <v>2318</v>
      </c>
      <c r="B121" s="290">
        <v>148525.62</v>
      </c>
      <c r="C121" s="290">
        <v>0</v>
      </c>
      <c r="D121" s="290">
        <v>72647.89</v>
      </c>
      <c r="E121" s="62">
        <v>837184.09</v>
      </c>
      <c r="F121" s="62">
        <v>290761.77</v>
      </c>
      <c r="G121" s="62"/>
      <c r="H121" s="62"/>
      <c r="J121" s="291">
        <v>14625</v>
      </c>
      <c r="K121" s="291">
        <v>82750</v>
      </c>
      <c r="M121" s="62"/>
      <c r="N121" s="62">
        <v>-75</v>
      </c>
      <c r="O121" s="62">
        <v>92760</v>
      </c>
      <c r="P121" s="62">
        <v>2272032.2400000002</v>
      </c>
      <c r="Q121" s="52"/>
      <c r="R121" s="52"/>
      <c r="S121" s="52">
        <v>1071582.25</v>
      </c>
      <c r="T121" s="52"/>
      <c r="U121" s="52">
        <v>696.96</v>
      </c>
      <c r="V121" s="52">
        <v>1033831.2</v>
      </c>
      <c r="W121" s="52"/>
      <c r="X121" s="52">
        <v>50400</v>
      </c>
      <c r="Y121" s="292">
        <v>1167631.2</v>
      </c>
      <c r="Z121" s="292">
        <v>14880</v>
      </c>
      <c r="AA121" s="292"/>
      <c r="AB121" s="292">
        <v>711618.73</v>
      </c>
      <c r="AC121" s="292">
        <v>175129.79</v>
      </c>
      <c r="AD121" s="292"/>
      <c r="AE121" s="292"/>
      <c r="AF121" s="292"/>
      <c r="AG121" s="292"/>
    </row>
    <row r="122" spans="1:33" x14ac:dyDescent="0.25">
      <c r="A122" s="62" t="s">
        <v>2319</v>
      </c>
      <c r="B122" s="290">
        <v>170958.45</v>
      </c>
      <c r="C122" s="290">
        <v>0</v>
      </c>
      <c r="D122" s="290">
        <v>260584.81</v>
      </c>
      <c r="E122" s="62">
        <v>410991.27</v>
      </c>
      <c r="F122" s="62">
        <v>100050.76</v>
      </c>
      <c r="G122" s="62"/>
      <c r="H122" s="62"/>
      <c r="J122" s="291">
        <v>12500</v>
      </c>
      <c r="M122" s="62"/>
      <c r="N122" s="62"/>
      <c r="O122" s="62">
        <v>1117.21</v>
      </c>
      <c r="P122" s="62">
        <v>1679735.01</v>
      </c>
      <c r="Q122" s="52"/>
      <c r="R122" s="52"/>
      <c r="S122" s="52">
        <v>638930.4</v>
      </c>
      <c r="T122" s="52">
        <v>74160</v>
      </c>
      <c r="U122" s="52">
        <v>920.69</v>
      </c>
      <c r="V122" s="52">
        <v>501230</v>
      </c>
      <c r="W122" s="52"/>
      <c r="X122" s="52"/>
      <c r="Y122" s="292">
        <v>700280</v>
      </c>
      <c r="Z122" s="292"/>
      <c r="AA122" s="292"/>
      <c r="AB122" s="292">
        <v>442437.57</v>
      </c>
      <c r="AC122" s="292">
        <v>128986.55</v>
      </c>
      <c r="AD122" s="292"/>
      <c r="AE122" s="292"/>
      <c r="AF122" s="292"/>
      <c r="AG122" s="292"/>
    </row>
    <row r="123" spans="1:33" x14ac:dyDescent="0.25">
      <c r="A123" s="62" t="s">
        <v>2320</v>
      </c>
      <c r="B123" s="290">
        <v>285958.84000000003</v>
      </c>
      <c r="C123" s="290">
        <v>0</v>
      </c>
      <c r="D123" s="290">
        <v>53139.31</v>
      </c>
      <c r="E123" s="62">
        <v>130203.38</v>
      </c>
      <c r="F123" s="62">
        <v>146209.10999999999</v>
      </c>
      <c r="G123" s="62"/>
      <c r="H123" s="62"/>
      <c r="J123" s="291">
        <v>20400</v>
      </c>
      <c r="M123" s="62"/>
      <c r="N123" s="62"/>
      <c r="O123" s="62">
        <v>-96.36</v>
      </c>
      <c r="P123" s="62">
        <v>1611506.92</v>
      </c>
      <c r="Q123" s="52"/>
      <c r="R123" s="52"/>
      <c r="S123" s="52">
        <v>696463.64</v>
      </c>
      <c r="T123" s="52">
        <v>39760</v>
      </c>
      <c r="U123" s="52">
        <v>1321.1</v>
      </c>
      <c r="V123" s="52">
        <v>1175440</v>
      </c>
      <c r="W123" s="52"/>
      <c r="X123" s="52">
        <v>128900</v>
      </c>
      <c r="Y123" s="292">
        <v>1370552.2</v>
      </c>
      <c r="Z123" s="292"/>
      <c r="AA123" s="292"/>
      <c r="AB123" s="292">
        <v>548287.78</v>
      </c>
      <c r="AC123" s="292">
        <v>113413.56</v>
      </c>
      <c r="AD123" s="292"/>
      <c r="AE123" s="292"/>
      <c r="AF123" s="292"/>
      <c r="AG123" s="292"/>
    </row>
    <row r="124" spans="1:33" x14ac:dyDescent="0.25">
      <c r="A124" s="62" t="s">
        <v>2321</v>
      </c>
      <c r="B124" s="290">
        <v>145757.84</v>
      </c>
      <c r="C124" s="290">
        <v>11121.46</v>
      </c>
      <c r="D124" s="290">
        <v>54226.74</v>
      </c>
      <c r="E124" s="62">
        <v>28172.880000000001</v>
      </c>
      <c r="F124" s="62">
        <v>429093.45</v>
      </c>
      <c r="G124" s="62"/>
      <c r="H124" s="62"/>
      <c r="J124" s="291">
        <v>14925</v>
      </c>
      <c r="M124" s="62"/>
      <c r="N124" s="62"/>
      <c r="O124" s="62"/>
      <c r="P124" s="62">
        <v>667875.67000000004</v>
      </c>
      <c r="Q124" s="52"/>
      <c r="R124" s="52"/>
      <c r="S124" s="52">
        <v>796640.97</v>
      </c>
      <c r="T124" s="52">
        <v>72910</v>
      </c>
      <c r="U124" s="52">
        <v>772.18</v>
      </c>
      <c r="V124" s="52">
        <v>716137.72</v>
      </c>
      <c r="W124" s="52"/>
      <c r="X124" s="52">
        <v>114700</v>
      </c>
      <c r="Y124" s="292">
        <v>1006114.72</v>
      </c>
      <c r="Z124" s="292"/>
      <c r="AA124" s="292">
        <v>360</v>
      </c>
      <c r="AB124" s="292">
        <v>553611.26</v>
      </c>
      <c r="AC124" s="292">
        <v>73205.27</v>
      </c>
      <c r="AD124" s="292"/>
      <c r="AE124" s="292"/>
      <c r="AF124" s="292"/>
      <c r="AG124" s="292"/>
    </row>
    <row r="125" spans="1:33" x14ac:dyDescent="0.25">
      <c r="A125" s="62" t="s">
        <v>2322</v>
      </c>
      <c r="B125" s="290">
        <v>74176.179999999993</v>
      </c>
      <c r="C125" s="290">
        <v>3064.03</v>
      </c>
      <c r="D125" s="290">
        <v>67969.710000000006</v>
      </c>
      <c r="E125" s="62">
        <v>736126.74</v>
      </c>
      <c r="F125" s="62">
        <v>221887.37</v>
      </c>
      <c r="G125" s="62">
        <v>2538.3000000000002</v>
      </c>
      <c r="H125" s="62"/>
      <c r="J125" s="291">
        <v>31090</v>
      </c>
      <c r="M125" s="62"/>
      <c r="N125" s="62"/>
      <c r="O125" s="62">
        <v>1373.05</v>
      </c>
      <c r="P125" s="62">
        <v>654977.96</v>
      </c>
      <c r="Q125" s="52"/>
      <c r="R125" s="52"/>
      <c r="S125" s="52">
        <v>888875.01</v>
      </c>
      <c r="T125" s="52">
        <v>92700</v>
      </c>
      <c r="U125" s="52">
        <v>535.91999999999996</v>
      </c>
      <c r="V125" s="52">
        <v>815231.6</v>
      </c>
      <c r="W125" s="52"/>
      <c r="X125" s="52">
        <v>152300</v>
      </c>
      <c r="Y125" s="292">
        <v>1067162.6000000001</v>
      </c>
      <c r="Z125" s="292"/>
      <c r="AA125" s="292"/>
      <c r="AB125" s="292">
        <v>625586.98</v>
      </c>
      <c r="AC125" s="292">
        <v>129015.36</v>
      </c>
      <c r="AD125" s="292"/>
      <c r="AE125" s="292"/>
      <c r="AF125" s="292"/>
      <c r="AG125" s="292"/>
    </row>
    <row r="126" spans="1:33" x14ac:dyDescent="0.25">
      <c r="A126" s="62" t="s">
        <v>2323</v>
      </c>
      <c r="B126" s="290">
        <v>225925.32</v>
      </c>
      <c r="C126" s="290">
        <v>0</v>
      </c>
      <c r="D126" s="290">
        <v>234363.75</v>
      </c>
      <c r="E126" s="62">
        <v>572389.27</v>
      </c>
      <c r="F126" s="62">
        <v>16913.349999999999</v>
      </c>
      <c r="G126" s="62"/>
      <c r="H126" s="62"/>
      <c r="J126" s="291">
        <v>6000</v>
      </c>
      <c r="M126" s="62"/>
      <c r="N126" s="62"/>
      <c r="O126" s="62">
        <v>-1850625.04</v>
      </c>
      <c r="P126" s="62">
        <v>3175397.16</v>
      </c>
      <c r="Q126" s="52"/>
      <c r="R126" s="52"/>
      <c r="S126" s="52">
        <v>750868.94</v>
      </c>
      <c r="T126" s="52">
        <v>215860</v>
      </c>
      <c r="U126" s="52">
        <v>1011.68</v>
      </c>
      <c r="V126" s="52">
        <v>1807790</v>
      </c>
      <c r="W126" s="52"/>
      <c r="X126" s="52"/>
      <c r="Y126" s="292">
        <v>1919070</v>
      </c>
      <c r="Z126" s="292"/>
      <c r="AA126" s="292"/>
      <c r="AB126" s="292">
        <v>808173.2</v>
      </c>
      <c r="AC126" s="292">
        <v>304673.84999999998</v>
      </c>
      <c r="AD126" s="292"/>
      <c r="AE126" s="292"/>
      <c r="AF126" s="292"/>
      <c r="AG126" s="292">
        <v>10000</v>
      </c>
    </row>
    <row r="127" spans="1:33" x14ac:dyDescent="0.25">
      <c r="A127" s="62" t="s">
        <v>2324</v>
      </c>
      <c r="B127" s="290">
        <v>159330.29999999999</v>
      </c>
      <c r="C127" s="290">
        <v>0</v>
      </c>
      <c r="D127" s="290">
        <v>2126.4</v>
      </c>
      <c r="E127" s="62">
        <v>40180.18</v>
      </c>
      <c r="F127" s="62">
        <v>74088.02</v>
      </c>
      <c r="G127" s="62"/>
      <c r="H127" s="62"/>
      <c r="J127" s="291">
        <v>16700</v>
      </c>
      <c r="L127" s="291">
        <v>600</v>
      </c>
      <c r="M127" s="62"/>
      <c r="N127" s="62"/>
      <c r="O127" s="62">
        <v>-594</v>
      </c>
      <c r="P127" s="62">
        <v>1191484.79</v>
      </c>
      <c r="Q127" s="52"/>
      <c r="R127" s="52"/>
      <c r="S127" s="52">
        <v>613545.17000000004</v>
      </c>
      <c r="T127" s="52">
        <v>53235</v>
      </c>
      <c r="U127" s="52">
        <v>307.04000000000002</v>
      </c>
      <c r="V127" s="52">
        <v>990920</v>
      </c>
      <c r="W127" s="52"/>
      <c r="X127" s="52"/>
      <c r="Y127" s="292">
        <v>1234484</v>
      </c>
      <c r="Z127" s="292"/>
      <c r="AA127" s="292"/>
      <c r="AB127" s="292">
        <v>466010.61</v>
      </c>
      <c r="AC127" s="292">
        <v>68196.479999999996</v>
      </c>
      <c r="AD127" s="292"/>
      <c r="AE127" s="292"/>
      <c r="AF127" s="292"/>
      <c r="AG127" s="292">
        <v>5000</v>
      </c>
    </row>
    <row r="128" spans="1:33" x14ac:dyDescent="0.25">
      <c r="A128" s="62" t="s">
        <v>2325</v>
      </c>
      <c r="B128" s="290">
        <v>204753.2</v>
      </c>
      <c r="C128" s="290">
        <v>0</v>
      </c>
      <c r="D128" s="290">
        <v>256062.53</v>
      </c>
      <c r="E128" s="62">
        <v>3154725.35</v>
      </c>
      <c r="F128" s="62">
        <v>111597.79</v>
      </c>
      <c r="G128" s="62"/>
      <c r="H128" s="62"/>
      <c r="J128" s="291">
        <v>4000</v>
      </c>
      <c r="L128" s="291">
        <v>110</v>
      </c>
      <c r="M128" s="62"/>
      <c r="N128" s="62"/>
      <c r="O128" s="62">
        <v>2839536.27</v>
      </c>
      <c r="P128" s="62">
        <v>918887.6</v>
      </c>
      <c r="Q128" s="52"/>
      <c r="R128" s="52"/>
      <c r="S128" s="52">
        <v>754055.11</v>
      </c>
      <c r="T128" s="52">
        <v>72800</v>
      </c>
      <c r="U128" s="52">
        <v>599</v>
      </c>
      <c r="V128" s="52">
        <v>1267710</v>
      </c>
      <c r="W128" s="52"/>
      <c r="X128" s="52">
        <v>17000</v>
      </c>
      <c r="Y128" s="292">
        <v>1556655</v>
      </c>
      <c r="Z128" s="292"/>
      <c r="AA128" s="292"/>
      <c r="AB128" s="292">
        <v>380792.38</v>
      </c>
      <c r="AC128" s="292">
        <v>191384.73</v>
      </c>
      <c r="AD128" s="292">
        <v>5000</v>
      </c>
      <c r="AE128" s="292"/>
      <c r="AF128" s="292"/>
      <c r="AG128" s="292"/>
    </row>
    <row r="129" spans="1:33" x14ac:dyDescent="0.25">
      <c r="A129" s="62" t="s">
        <v>2326</v>
      </c>
      <c r="B129" s="290">
        <v>406749.34</v>
      </c>
      <c r="C129" s="290">
        <v>0</v>
      </c>
      <c r="D129" s="290">
        <v>47039.11</v>
      </c>
      <c r="E129" s="62">
        <v>249432.79</v>
      </c>
      <c r="F129" s="62">
        <v>120087.17</v>
      </c>
      <c r="G129" s="62"/>
      <c r="H129" s="62"/>
      <c r="J129" s="291">
        <v>5000</v>
      </c>
      <c r="L129" s="291">
        <v>657.69</v>
      </c>
      <c r="M129" s="62"/>
      <c r="N129" s="62"/>
      <c r="O129" s="62">
        <v>-1173003.04</v>
      </c>
      <c r="P129" s="62">
        <v>1855787.89</v>
      </c>
      <c r="Q129" s="52"/>
      <c r="R129" s="52"/>
      <c r="S129" s="52">
        <v>745674.66</v>
      </c>
      <c r="T129" s="52">
        <v>276250</v>
      </c>
      <c r="U129" s="52">
        <v>155.88</v>
      </c>
      <c r="V129" s="52">
        <v>1414550</v>
      </c>
      <c r="W129" s="52"/>
      <c r="X129" s="52"/>
      <c r="Y129" s="292">
        <v>1655230</v>
      </c>
      <c r="Z129" s="292"/>
      <c r="AA129" s="292"/>
      <c r="AB129" s="292">
        <v>479571.47</v>
      </c>
      <c r="AC129" s="292">
        <v>151569.20000000001</v>
      </c>
      <c r="AD129" s="292">
        <v>5000</v>
      </c>
      <c r="AE129" s="292"/>
      <c r="AF129" s="292"/>
      <c r="AG129" s="292"/>
    </row>
    <row r="130" spans="1:33" x14ac:dyDescent="0.25">
      <c r="A130" s="62" t="s">
        <v>2327</v>
      </c>
      <c r="B130" s="290">
        <v>398925.16</v>
      </c>
      <c r="C130" s="290">
        <v>0</v>
      </c>
      <c r="D130" s="290">
        <v>28839.65</v>
      </c>
      <c r="E130" s="62">
        <v>496744.87</v>
      </c>
      <c r="F130" s="62">
        <v>94551.49</v>
      </c>
      <c r="G130" s="62"/>
      <c r="H130" s="62"/>
      <c r="J130" s="291">
        <v>5000</v>
      </c>
      <c r="L130" s="291">
        <v>110.7</v>
      </c>
      <c r="M130" s="62"/>
      <c r="N130" s="62"/>
      <c r="O130" s="62">
        <v>-217959.16</v>
      </c>
      <c r="P130" s="62">
        <v>1498231.3</v>
      </c>
      <c r="Q130" s="52"/>
      <c r="R130" s="52"/>
      <c r="S130" s="52">
        <v>595666.14</v>
      </c>
      <c r="T130" s="52">
        <v>155000</v>
      </c>
      <c r="U130" s="52">
        <v>1387.65</v>
      </c>
      <c r="V130" s="52">
        <v>931810</v>
      </c>
      <c r="W130" s="52"/>
      <c r="X130" s="52"/>
      <c r="Y130" s="292">
        <v>1341562</v>
      </c>
      <c r="Z130" s="292"/>
      <c r="AA130" s="292"/>
      <c r="AB130" s="292">
        <v>394514.21</v>
      </c>
      <c r="AC130" s="292">
        <v>174727.25</v>
      </c>
      <c r="AD130" s="292">
        <v>10000</v>
      </c>
      <c r="AE130" s="292"/>
      <c r="AF130" s="292"/>
      <c r="AG130" s="292"/>
    </row>
    <row r="131" spans="1:33" x14ac:dyDescent="0.25">
      <c r="A131" s="62" t="s">
        <v>2328</v>
      </c>
      <c r="B131" s="290">
        <v>218789.35</v>
      </c>
      <c r="C131" s="290">
        <v>0</v>
      </c>
      <c r="D131" s="290">
        <v>5924.84</v>
      </c>
      <c r="E131" s="62">
        <v>409379.53</v>
      </c>
      <c r="F131" s="62">
        <v>-2149.34</v>
      </c>
      <c r="G131" s="62"/>
      <c r="H131" s="62"/>
      <c r="L131" s="291">
        <v>2.1800000000000002</v>
      </c>
      <c r="M131" s="62"/>
      <c r="N131" s="62"/>
      <c r="O131" s="62">
        <v>-1539086.84</v>
      </c>
      <c r="P131" s="62">
        <v>2202136.4300000002</v>
      </c>
      <c r="Q131" s="52"/>
      <c r="R131" s="52">
        <v>135.66999999999999</v>
      </c>
      <c r="S131" s="52">
        <v>917387.38</v>
      </c>
      <c r="T131" s="52">
        <v>111470</v>
      </c>
      <c r="U131" s="52">
        <v>550.32000000000005</v>
      </c>
      <c r="V131" s="52">
        <v>1747300</v>
      </c>
      <c r="W131" s="52"/>
      <c r="X131" s="52"/>
      <c r="Y131" s="292">
        <v>2292130</v>
      </c>
      <c r="Z131" s="292"/>
      <c r="AA131" s="292"/>
      <c r="AB131" s="292">
        <v>297123.96000000002</v>
      </c>
      <c r="AC131" s="292">
        <v>186156.79999999999</v>
      </c>
      <c r="AD131" s="292">
        <v>5000</v>
      </c>
      <c r="AE131" s="292"/>
      <c r="AF131" s="292"/>
      <c r="AG131" s="292"/>
    </row>
    <row r="132" spans="1:33" x14ac:dyDescent="0.25">
      <c r="A132" s="62" t="s">
        <v>2329</v>
      </c>
      <c r="B132" s="290">
        <v>337601.98</v>
      </c>
      <c r="C132" s="290">
        <v>0</v>
      </c>
      <c r="D132" s="290">
        <v>25680.93</v>
      </c>
      <c r="E132" s="62">
        <v>2444991.23</v>
      </c>
      <c r="F132" s="62">
        <v>972104.82</v>
      </c>
      <c r="G132" s="62"/>
      <c r="H132" s="62"/>
      <c r="J132" s="291">
        <v>5000</v>
      </c>
      <c r="M132" s="62"/>
      <c r="N132" s="62"/>
      <c r="O132" s="62">
        <v>2239061.62</v>
      </c>
      <c r="P132" s="62">
        <v>655276.54</v>
      </c>
      <c r="Q132" s="52"/>
      <c r="R132" s="52"/>
      <c r="S132" s="52">
        <v>818422.34</v>
      </c>
      <c r="T132" s="52">
        <v>50000</v>
      </c>
      <c r="U132" s="52">
        <v>587.66999999999996</v>
      </c>
      <c r="V132" s="52">
        <v>1370650</v>
      </c>
      <c r="W132" s="52"/>
      <c r="X132" s="52">
        <v>1005465</v>
      </c>
      <c r="Y132" s="292">
        <v>1568240</v>
      </c>
      <c r="Z132" s="292"/>
      <c r="AA132" s="292"/>
      <c r="AB132" s="292">
        <v>405330.07</v>
      </c>
      <c r="AC132" s="292">
        <v>375692.14</v>
      </c>
      <c r="AD132" s="292">
        <v>5000</v>
      </c>
      <c r="AE132" s="292"/>
      <c r="AF132" s="292"/>
      <c r="AG132" s="292"/>
    </row>
    <row r="133" spans="1:33" x14ac:dyDescent="0.25">
      <c r="A133" s="62" t="s">
        <v>2330</v>
      </c>
      <c r="B133" s="290">
        <v>118110.94</v>
      </c>
      <c r="C133" s="290">
        <v>0</v>
      </c>
      <c r="D133" s="290">
        <v>204100.47</v>
      </c>
      <c r="E133" s="62">
        <v>1506217.32</v>
      </c>
      <c r="F133" s="62">
        <v>8747.14</v>
      </c>
      <c r="G133" s="62"/>
      <c r="H133" s="62"/>
      <c r="J133" s="291">
        <v>40000</v>
      </c>
      <c r="L133" s="291">
        <v>2868.62</v>
      </c>
      <c r="M133" s="62"/>
      <c r="N133" s="62"/>
      <c r="O133" s="62">
        <v>153923.98000000001</v>
      </c>
      <c r="P133" s="62">
        <v>1904716.16</v>
      </c>
      <c r="Q133" s="52"/>
      <c r="R133" s="52"/>
      <c r="S133" s="52">
        <v>1004606.66</v>
      </c>
      <c r="T133" s="52">
        <v>45000</v>
      </c>
      <c r="U133" s="52">
        <v>384.64</v>
      </c>
      <c r="V133" s="52">
        <v>810480</v>
      </c>
      <c r="W133" s="52"/>
      <c r="X133" s="52">
        <v>125.5</v>
      </c>
      <c r="Y133" s="292">
        <v>1283729</v>
      </c>
      <c r="Z133" s="292"/>
      <c r="AA133" s="292"/>
      <c r="AB133" s="292">
        <v>632849.69999999995</v>
      </c>
      <c r="AC133" s="292">
        <v>188388.99</v>
      </c>
      <c r="AD133" s="292"/>
      <c r="AE133" s="292"/>
      <c r="AF133" s="292"/>
      <c r="AG133" s="292"/>
    </row>
    <row r="134" spans="1:33" x14ac:dyDescent="0.25">
      <c r="A134" s="62" t="s">
        <v>2331</v>
      </c>
      <c r="B134" s="290">
        <v>433198.1</v>
      </c>
      <c r="C134" s="290">
        <v>0</v>
      </c>
      <c r="D134" s="290">
        <v>26186.06</v>
      </c>
      <c r="E134" s="62">
        <v>516977.67</v>
      </c>
      <c r="F134" s="62">
        <v>95980.07</v>
      </c>
      <c r="G134" s="62"/>
      <c r="H134" s="62"/>
      <c r="J134" s="291">
        <v>9500</v>
      </c>
      <c r="M134" s="62"/>
      <c r="N134" s="62"/>
      <c r="O134" s="62">
        <v>-1519212.31</v>
      </c>
      <c r="P134" s="62">
        <v>2482221.21</v>
      </c>
      <c r="Q134" s="52"/>
      <c r="R134" s="52"/>
      <c r="S134" s="52">
        <v>802361.14</v>
      </c>
      <c r="T134" s="52">
        <v>441335</v>
      </c>
      <c r="U134" s="52">
        <v>586.41999999999996</v>
      </c>
      <c r="V134" s="52">
        <v>1474710</v>
      </c>
      <c r="W134" s="52"/>
      <c r="X134" s="52"/>
      <c r="Y134" s="292">
        <v>1706510</v>
      </c>
      <c r="Z134" s="292"/>
      <c r="AA134" s="292"/>
      <c r="AB134" s="292">
        <v>711703.88</v>
      </c>
      <c r="AC134" s="292">
        <v>187694.68</v>
      </c>
      <c r="AD134" s="292"/>
      <c r="AE134" s="292"/>
      <c r="AF134" s="292"/>
      <c r="AG134" s="292"/>
    </row>
    <row r="135" spans="1:33" x14ac:dyDescent="0.25">
      <c r="A135" s="62" t="s">
        <v>2332</v>
      </c>
      <c r="B135" s="290">
        <v>396048.5</v>
      </c>
      <c r="C135" s="290">
        <v>0</v>
      </c>
      <c r="D135" s="290">
        <v>363243</v>
      </c>
      <c r="E135" s="62">
        <v>556158.07999999996</v>
      </c>
      <c r="F135" s="62">
        <v>39090.769999999997</v>
      </c>
      <c r="G135" s="62"/>
      <c r="H135" s="62"/>
      <c r="M135" s="62"/>
      <c r="N135" s="62"/>
      <c r="O135" s="62">
        <v>-164.39</v>
      </c>
      <c r="P135" s="62">
        <v>3637434.23</v>
      </c>
      <c r="Q135" s="52"/>
      <c r="R135" s="52"/>
      <c r="S135" s="52">
        <v>723943.78</v>
      </c>
      <c r="T135" s="52">
        <v>180310</v>
      </c>
      <c r="U135" s="52">
        <v>911.79</v>
      </c>
      <c r="V135" s="52">
        <v>1283320</v>
      </c>
      <c r="W135" s="52"/>
      <c r="X135" s="52"/>
      <c r="Y135" s="292">
        <v>1515840</v>
      </c>
      <c r="Z135" s="292"/>
      <c r="AA135" s="292"/>
      <c r="AB135" s="292">
        <v>575736.80000000005</v>
      </c>
      <c r="AC135" s="292">
        <v>164148.15</v>
      </c>
      <c r="AD135" s="292"/>
      <c r="AE135" s="292"/>
      <c r="AF135" s="292"/>
      <c r="AG135" s="292"/>
    </row>
    <row r="136" spans="1:33" x14ac:dyDescent="0.25">
      <c r="A136" s="62" t="s">
        <v>2333</v>
      </c>
      <c r="B136" s="290">
        <v>213949.6</v>
      </c>
      <c r="C136" s="290">
        <v>11650</v>
      </c>
      <c r="D136" s="290">
        <v>456561.69</v>
      </c>
      <c r="E136" s="62">
        <v>-37</v>
      </c>
      <c r="F136" s="62">
        <v>77316</v>
      </c>
      <c r="G136" s="62"/>
      <c r="H136" s="62"/>
      <c r="L136" s="291">
        <v>1744.02</v>
      </c>
      <c r="M136" s="62"/>
      <c r="N136" s="62"/>
      <c r="O136" s="62">
        <v>30000</v>
      </c>
      <c r="P136" s="62">
        <v>977547.45</v>
      </c>
      <c r="Q136" s="52"/>
      <c r="R136" s="52"/>
      <c r="S136" s="52">
        <v>780505.56</v>
      </c>
      <c r="T136" s="52">
        <v>187270</v>
      </c>
      <c r="U136" s="52">
        <v>464.57</v>
      </c>
      <c r="V136" s="52"/>
      <c r="W136" s="52"/>
      <c r="X136" s="52"/>
      <c r="Y136" s="292">
        <v>110724</v>
      </c>
      <c r="Z136" s="292"/>
      <c r="AA136" s="292">
        <v>36312</v>
      </c>
      <c r="AB136" s="292">
        <v>519303.31</v>
      </c>
      <c r="AC136" s="292">
        <v>27</v>
      </c>
      <c r="AD136" s="292"/>
      <c r="AE136" s="292"/>
      <c r="AF136" s="292"/>
      <c r="AG136" s="292"/>
    </row>
    <row r="137" spans="1:33" x14ac:dyDescent="0.25">
      <c r="A137" s="62" t="s">
        <v>2334</v>
      </c>
      <c r="B137" s="290">
        <v>427929.07</v>
      </c>
      <c r="C137" s="290">
        <v>22200</v>
      </c>
      <c r="D137" s="290">
        <v>74972.350000000006</v>
      </c>
      <c r="E137" s="62">
        <v>20055.61</v>
      </c>
      <c r="F137" s="62">
        <v>131218.45000000001</v>
      </c>
      <c r="G137" s="62"/>
      <c r="H137" s="62"/>
      <c r="M137" s="62"/>
      <c r="N137" s="62"/>
      <c r="O137" s="62">
        <v>-5685.83</v>
      </c>
      <c r="P137" s="62">
        <v>431249.19</v>
      </c>
      <c r="Q137" s="52"/>
      <c r="R137" s="52"/>
      <c r="S137" s="52">
        <v>631589.61</v>
      </c>
      <c r="T137" s="52">
        <v>59920</v>
      </c>
      <c r="U137" s="52">
        <v>737.74</v>
      </c>
      <c r="V137" s="52">
        <v>1005950</v>
      </c>
      <c r="W137" s="52"/>
      <c r="X137" s="52">
        <v>2000.01</v>
      </c>
      <c r="Y137" s="292">
        <v>1101904</v>
      </c>
      <c r="Z137" s="292"/>
      <c r="AA137" s="292">
        <v>4500</v>
      </c>
      <c r="AB137" s="292">
        <v>213700.92</v>
      </c>
      <c r="AC137" s="292">
        <v>75310.320000000007</v>
      </c>
      <c r="AD137" s="292"/>
      <c r="AE137" s="292"/>
      <c r="AF137" s="292"/>
      <c r="AG137" s="292">
        <v>50000</v>
      </c>
    </row>
    <row r="138" spans="1:33" x14ac:dyDescent="0.25">
      <c r="A138" s="62" t="s">
        <v>2335</v>
      </c>
      <c r="B138" s="290">
        <v>415639.03</v>
      </c>
      <c r="C138" s="290">
        <v>0</v>
      </c>
      <c r="D138" s="290">
        <v>404777.08</v>
      </c>
      <c r="E138" s="62">
        <v>68296.81</v>
      </c>
      <c r="F138" s="62">
        <v>21503.01</v>
      </c>
      <c r="G138" s="62"/>
      <c r="H138" s="62"/>
      <c r="M138" s="62"/>
      <c r="N138" s="62"/>
      <c r="O138" s="62">
        <v>-3019.41</v>
      </c>
      <c r="P138" s="62">
        <v>1781769.65</v>
      </c>
      <c r="Q138" s="52"/>
      <c r="R138" s="52"/>
      <c r="S138" s="52">
        <v>711947.82</v>
      </c>
      <c r="T138" s="52">
        <v>273120</v>
      </c>
      <c r="U138" s="52">
        <v>677.03</v>
      </c>
      <c r="V138" s="52">
        <v>1015560</v>
      </c>
      <c r="W138" s="52"/>
      <c r="X138" s="52"/>
      <c r="Y138" s="292">
        <v>1216382</v>
      </c>
      <c r="Z138" s="292"/>
      <c r="AA138" s="292">
        <v>17200</v>
      </c>
      <c r="AB138" s="292">
        <v>304284.15000000002</v>
      </c>
      <c r="AC138" s="292">
        <v>172329.61</v>
      </c>
      <c r="AD138" s="292"/>
      <c r="AE138" s="292"/>
      <c r="AF138" s="292"/>
      <c r="AG138" s="292"/>
    </row>
    <row r="139" spans="1:33" x14ac:dyDescent="0.25">
      <c r="A139" s="62" t="s">
        <v>2336</v>
      </c>
      <c r="B139" s="290">
        <v>486918.38</v>
      </c>
      <c r="C139" s="290">
        <v>0</v>
      </c>
      <c r="D139" s="290">
        <v>127658.39</v>
      </c>
      <c r="E139" s="62">
        <v>78785.119999999995</v>
      </c>
      <c r="F139" s="62">
        <v>-1275.3599999999999</v>
      </c>
      <c r="G139" s="62"/>
      <c r="H139" s="62"/>
      <c r="J139" s="291">
        <v>6000</v>
      </c>
      <c r="L139" s="291">
        <v>156.5</v>
      </c>
      <c r="M139" s="62"/>
      <c r="N139" s="62"/>
      <c r="O139" s="62">
        <v>-201899.29</v>
      </c>
      <c r="P139" s="62">
        <v>343312.84</v>
      </c>
      <c r="Q139" s="52"/>
      <c r="R139" s="52"/>
      <c r="S139" s="52">
        <v>1001359.11</v>
      </c>
      <c r="T139" s="52">
        <v>280652</v>
      </c>
      <c r="U139" s="52">
        <v>898.86</v>
      </c>
      <c r="V139" s="52">
        <v>1145040</v>
      </c>
      <c r="W139" s="52"/>
      <c r="X139" s="52">
        <v>246646</v>
      </c>
      <c r="Y139" s="292">
        <v>1568829</v>
      </c>
      <c r="Z139" s="292"/>
      <c r="AA139" s="292">
        <v>28896</v>
      </c>
      <c r="AB139" s="292">
        <v>611535.21</v>
      </c>
      <c r="AC139" s="292">
        <v>275903.40000000002</v>
      </c>
      <c r="AD139" s="292"/>
      <c r="AE139" s="292"/>
      <c r="AF139" s="292"/>
      <c r="AG139" s="292"/>
    </row>
    <row r="140" spans="1:33" x14ac:dyDescent="0.25">
      <c r="A140" s="62" t="s">
        <v>2337</v>
      </c>
      <c r="B140" s="290">
        <v>355570.49</v>
      </c>
      <c r="C140" s="290">
        <v>40950</v>
      </c>
      <c r="D140" s="290">
        <v>548227.38</v>
      </c>
      <c r="E140" s="62">
        <v>545432.85</v>
      </c>
      <c r="F140" s="62">
        <v>445055.31</v>
      </c>
      <c r="G140" s="62"/>
      <c r="H140" s="62"/>
      <c r="M140" s="62"/>
      <c r="N140" s="62"/>
      <c r="O140" s="62">
        <v>27595.24</v>
      </c>
      <c r="P140" s="62">
        <v>1856322.45</v>
      </c>
      <c r="Q140" s="52"/>
      <c r="R140" s="52"/>
      <c r="S140" s="52">
        <v>873557.81</v>
      </c>
      <c r="T140" s="52">
        <v>85000</v>
      </c>
      <c r="U140" s="52">
        <v>245.25</v>
      </c>
      <c r="V140" s="52">
        <v>1221960</v>
      </c>
      <c r="W140" s="52"/>
      <c r="X140" s="52"/>
      <c r="Y140" s="292">
        <v>1430372</v>
      </c>
      <c r="Z140" s="292"/>
      <c r="AA140" s="292">
        <v>12365</v>
      </c>
      <c r="AB140" s="292">
        <v>315930.32</v>
      </c>
      <c r="AC140" s="292">
        <v>63513.84</v>
      </c>
      <c r="AD140" s="292"/>
      <c r="AE140" s="292"/>
      <c r="AF140" s="292"/>
      <c r="AG140" s="292"/>
    </row>
    <row r="141" spans="1:33" x14ac:dyDescent="0.25">
      <c r="A141" s="62" t="s">
        <v>2338</v>
      </c>
      <c r="B141" s="290">
        <v>643615.47</v>
      </c>
      <c r="C141" s="290">
        <v>0</v>
      </c>
      <c r="D141" s="290">
        <v>561984.1</v>
      </c>
      <c r="E141" s="62">
        <v>400.4</v>
      </c>
      <c r="F141" s="62">
        <v>81383.47</v>
      </c>
      <c r="G141" s="62"/>
      <c r="H141" s="62"/>
      <c r="K141" s="291">
        <v>537434.49</v>
      </c>
      <c r="M141" s="62"/>
      <c r="N141" s="62"/>
      <c r="O141" s="62">
        <v>22</v>
      </c>
      <c r="P141" s="62">
        <v>2560000</v>
      </c>
      <c r="Q141" s="52"/>
      <c r="R141" s="52"/>
      <c r="S141" s="52">
        <v>884941.43</v>
      </c>
      <c r="T141" s="52"/>
      <c r="U141" s="52">
        <v>1335.78</v>
      </c>
      <c r="V141" s="52">
        <v>1516650</v>
      </c>
      <c r="W141" s="52"/>
      <c r="X141" s="52"/>
      <c r="Y141" s="292">
        <v>1741870.65</v>
      </c>
      <c r="Z141" s="292"/>
      <c r="AA141" s="292">
        <v>18688</v>
      </c>
      <c r="AB141" s="292">
        <v>468660.94</v>
      </c>
      <c r="AC141" s="292">
        <v>81538.789999999994</v>
      </c>
      <c r="AD141" s="292"/>
      <c r="AE141" s="292"/>
      <c r="AF141" s="292"/>
      <c r="AG141" s="292">
        <v>48000</v>
      </c>
    </row>
    <row r="142" spans="1:33" x14ac:dyDescent="0.25">
      <c r="A142" s="62" t="s">
        <v>2339</v>
      </c>
      <c r="B142" s="290">
        <v>342746.23</v>
      </c>
      <c r="C142" s="290">
        <v>0</v>
      </c>
      <c r="D142" s="290">
        <v>139798.48000000001</v>
      </c>
      <c r="E142" s="62">
        <v>2537692.9500000002</v>
      </c>
      <c r="F142" s="62">
        <v>3117.33</v>
      </c>
      <c r="G142" s="62"/>
      <c r="H142" s="62"/>
      <c r="M142" s="62"/>
      <c r="N142" s="62"/>
      <c r="O142" s="62"/>
      <c r="P142" s="62">
        <v>3234582.32</v>
      </c>
      <c r="Q142" s="52"/>
      <c r="R142" s="52"/>
      <c r="S142" s="52">
        <v>728920.53</v>
      </c>
      <c r="T142" s="52"/>
      <c r="U142" s="52">
        <v>1241.26</v>
      </c>
      <c r="V142" s="52">
        <v>1449930</v>
      </c>
      <c r="W142" s="52"/>
      <c r="X142" s="52">
        <v>719642</v>
      </c>
      <c r="Y142" s="292">
        <v>1846530</v>
      </c>
      <c r="Z142" s="292"/>
      <c r="AA142" s="292">
        <v>7864</v>
      </c>
      <c r="AB142" s="292">
        <v>821091.76</v>
      </c>
      <c r="AC142" s="292">
        <v>1674097.58</v>
      </c>
      <c r="AD142" s="292"/>
      <c r="AE142" s="292"/>
      <c r="AF142" s="292"/>
      <c r="AG142" s="292"/>
    </row>
    <row r="143" spans="1:33" x14ac:dyDescent="0.25">
      <c r="A143" s="62" t="s">
        <v>2340</v>
      </c>
      <c r="B143" s="290">
        <v>360607.7</v>
      </c>
      <c r="C143" s="290">
        <v>0</v>
      </c>
      <c r="D143" s="290">
        <v>13422.57</v>
      </c>
      <c r="E143" s="62">
        <v>1794446.09</v>
      </c>
      <c r="F143" s="62">
        <v>199766.14</v>
      </c>
      <c r="G143" s="62"/>
      <c r="H143" s="62"/>
      <c r="L143" s="291">
        <v>0</v>
      </c>
      <c r="M143" s="62"/>
      <c r="N143" s="62"/>
      <c r="O143" s="62">
        <v>-293511.42</v>
      </c>
      <c r="P143" s="62">
        <v>3576322.35</v>
      </c>
      <c r="Q143" s="52"/>
      <c r="R143" s="52"/>
      <c r="S143" s="52">
        <v>740984.81</v>
      </c>
      <c r="T143" s="52">
        <v>180000</v>
      </c>
      <c r="U143" s="52">
        <v>1156.23</v>
      </c>
      <c r="V143" s="52">
        <v>279218</v>
      </c>
      <c r="W143" s="52"/>
      <c r="X143" s="52">
        <v>1446090</v>
      </c>
      <c r="Y143" s="292">
        <v>1787305</v>
      </c>
      <c r="Z143" s="292">
        <v>17200</v>
      </c>
      <c r="AA143" s="292">
        <v>14719</v>
      </c>
      <c r="AB143" s="292">
        <v>773306.1</v>
      </c>
      <c r="AC143" s="292">
        <v>203408.39</v>
      </c>
      <c r="AD143" s="292"/>
      <c r="AE143" s="292"/>
      <c r="AF143" s="292"/>
      <c r="AG143" s="292"/>
    </row>
    <row r="144" spans="1:33" x14ac:dyDescent="0.25">
      <c r="A144" s="62" t="s">
        <v>2341</v>
      </c>
      <c r="B144" s="290">
        <v>304697.36</v>
      </c>
      <c r="C144" s="290">
        <v>47200</v>
      </c>
      <c r="D144" s="290">
        <v>483726.75</v>
      </c>
      <c r="E144" s="62">
        <v>658925.93000000005</v>
      </c>
      <c r="F144" s="62">
        <v>-14062.83</v>
      </c>
      <c r="G144" s="62"/>
      <c r="H144" s="62"/>
      <c r="I144" s="291">
        <v>30000</v>
      </c>
      <c r="M144" s="62"/>
      <c r="N144" s="62"/>
      <c r="O144" s="62">
        <v>-32142.34</v>
      </c>
      <c r="P144" s="62">
        <v>2266688.34</v>
      </c>
      <c r="Q144" s="52"/>
      <c r="R144" s="52"/>
      <c r="S144" s="52">
        <v>772960.29</v>
      </c>
      <c r="T144" s="52">
        <v>169346</v>
      </c>
      <c r="U144" s="52">
        <v>900.32</v>
      </c>
      <c r="V144" s="52">
        <v>940560</v>
      </c>
      <c r="W144" s="52"/>
      <c r="X144" s="52">
        <v>36203.519999999997</v>
      </c>
      <c r="Y144" s="292">
        <v>1069341</v>
      </c>
      <c r="Z144" s="292"/>
      <c r="AA144" s="292">
        <v>2450.4</v>
      </c>
      <c r="AB144" s="292">
        <v>526751.04</v>
      </c>
      <c r="AC144" s="292">
        <v>514241.38</v>
      </c>
      <c r="AD144" s="292"/>
      <c r="AE144" s="292"/>
      <c r="AF144" s="292"/>
      <c r="AG144" s="292">
        <v>15000</v>
      </c>
    </row>
    <row r="145" spans="1:33" x14ac:dyDescent="0.25">
      <c r="A145" s="62" t="s">
        <v>2356</v>
      </c>
      <c r="B145" s="290">
        <v>309311.84999999998</v>
      </c>
      <c r="C145" s="290">
        <v>81250</v>
      </c>
      <c r="D145" s="290">
        <v>544485.15</v>
      </c>
      <c r="E145" s="62">
        <v>1405306.87</v>
      </c>
      <c r="F145" s="62">
        <v>230688.44</v>
      </c>
      <c r="G145" s="62"/>
      <c r="H145" s="62"/>
      <c r="L145" s="291">
        <v>2271</v>
      </c>
      <c r="M145" s="62"/>
      <c r="N145" s="62"/>
      <c r="O145" s="62">
        <v>-24327.97</v>
      </c>
      <c r="P145" s="62">
        <v>3463662.27</v>
      </c>
      <c r="Q145" s="52"/>
      <c r="R145" s="52"/>
      <c r="S145" s="52">
        <v>830475.29</v>
      </c>
      <c r="T145" s="52">
        <v>45370</v>
      </c>
      <c r="U145" s="52">
        <v>282.5</v>
      </c>
      <c r="V145" s="52">
        <v>823800</v>
      </c>
      <c r="W145" s="52"/>
      <c r="X145" s="52"/>
      <c r="Y145" s="292">
        <v>934209</v>
      </c>
      <c r="Z145" s="292"/>
      <c r="AA145" s="292">
        <v>23976</v>
      </c>
      <c r="AB145" s="292">
        <v>365957.84</v>
      </c>
      <c r="AC145" s="292">
        <v>73196.09</v>
      </c>
      <c r="AD145" s="292"/>
      <c r="AE145" s="292"/>
      <c r="AF145" s="292"/>
      <c r="AG145" s="292">
        <v>50000</v>
      </c>
    </row>
    <row r="146" spans="1:33" x14ac:dyDescent="0.25">
      <c r="A146" s="62" t="s">
        <v>2342</v>
      </c>
      <c r="B146" s="290">
        <v>144093.97</v>
      </c>
      <c r="C146" s="290">
        <v>7720</v>
      </c>
      <c r="D146" s="290">
        <v>546859.61</v>
      </c>
      <c r="E146" s="62">
        <v>689868.48</v>
      </c>
      <c r="F146" s="62">
        <v>55380.74</v>
      </c>
      <c r="G146" s="62"/>
      <c r="H146" s="62"/>
      <c r="I146" s="291">
        <v>4000</v>
      </c>
      <c r="J146" s="291">
        <v>33530.089999999997</v>
      </c>
      <c r="L146" s="291">
        <v>239998.45</v>
      </c>
      <c r="M146" s="62"/>
      <c r="N146" s="62"/>
      <c r="O146" s="62">
        <v>-622670.35</v>
      </c>
      <c r="P146" s="62">
        <v>1849445.73</v>
      </c>
      <c r="Q146" s="52"/>
      <c r="R146" s="52"/>
      <c r="S146" s="52">
        <v>653691.93000000005</v>
      </c>
      <c r="T146" s="52">
        <v>90100</v>
      </c>
      <c r="U146" s="52">
        <v>123.02</v>
      </c>
      <c r="V146" s="52">
        <v>952270</v>
      </c>
      <c r="W146" s="52"/>
      <c r="X146" s="52">
        <v>16500</v>
      </c>
      <c r="Y146" s="292">
        <v>1025704</v>
      </c>
      <c r="Z146" s="292">
        <v>15680</v>
      </c>
      <c r="AA146" s="292">
        <v>37040</v>
      </c>
      <c r="AB146" s="292">
        <v>553231.49</v>
      </c>
      <c r="AC146" s="292">
        <v>116047.58</v>
      </c>
      <c r="AD146" s="292"/>
      <c r="AE146" s="292"/>
      <c r="AF146" s="292"/>
      <c r="AG146" s="292"/>
    </row>
    <row r="147" spans="1:33" x14ac:dyDescent="0.25">
      <c r="A147" s="62" t="s">
        <v>2343</v>
      </c>
      <c r="B147" s="290">
        <v>61077.43</v>
      </c>
      <c r="C147" s="290">
        <v>100</v>
      </c>
      <c r="D147" s="290">
        <v>48966.31</v>
      </c>
      <c r="E147" s="62">
        <v>234661.06</v>
      </c>
      <c r="F147" s="62">
        <v>253885.81</v>
      </c>
      <c r="G147" s="62"/>
      <c r="H147" s="62"/>
      <c r="J147" s="291">
        <v>11736.64</v>
      </c>
      <c r="M147" s="62"/>
      <c r="N147" s="62"/>
      <c r="O147" s="62">
        <v>-1283590.6399999999</v>
      </c>
      <c r="P147" s="62">
        <v>2606531.4300000002</v>
      </c>
      <c r="Q147" s="52"/>
      <c r="R147" s="52"/>
      <c r="S147" s="52">
        <v>1396904.81</v>
      </c>
      <c r="T147" s="52">
        <v>183978</v>
      </c>
      <c r="U147" s="52">
        <v>945.45</v>
      </c>
      <c r="V147" s="52">
        <v>1596280</v>
      </c>
      <c r="W147" s="52"/>
      <c r="X147" s="52">
        <v>31500</v>
      </c>
      <c r="Y147" s="292">
        <v>1706832</v>
      </c>
      <c r="Z147" s="292">
        <v>123940</v>
      </c>
      <c r="AA147" s="292"/>
      <c r="AB147" s="292">
        <v>2086849.82</v>
      </c>
      <c r="AC147" s="292">
        <v>45760.92</v>
      </c>
      <c r="AD147" s="292"/>
      <c r="AE147" s="292"/>
      <c r="AF147" s="292"/>
      <c r="AG147" s="292">
        <v>5979.34</v>
      </c>
    </row>
    <row r="148" spans="1:33" x14ac:dyDescent="0.25">
      <c r="A148" s="62" t="s">
        <v>2344</v>
      </c>
      <c r="B148" s="290">
        <v>301323.86</v>
      </c>
      <c r="C148" s="290">
        <v>0</v>
      </c>
      <c r="D148" s="290">
        <v>191779.12</v>
      </c>
      <c r="E148" s="62">
        <v>-123780.33</v>
      </c>
      <c r="F148" s="62">
        <v>-242245.22</v>
      </c>
      <c r="G148" s="62"/>
      <c r="H148" s="62"/>
      <c r="J148" s="291">
        <v>6750</v>
      </c>
      <c r="L148" s="291">
        <v>95668.46</v>
      </c>
      <c r="M148" s="62"/>
      <c r="N148" s="62"/>
      <c r="O148" s="62">
        <v>-1274547.45</v>
      </c>
      <c r="P148" s="62">
        <v>1289115.33</v>
      </c>
      <c r="Q148" s="52"/>
      <c r="R148" s="52"/>
      <c r="S148" s="52">
        <v>957700.31</v>
      </c>
      <c r="T148" s="52">
        <v>232500</v>
      </c>
      <c r="U148" s="52">
        <v>904.04</v>
      </c>
      <c r="V148" s="52">
        <v>1315480</v>
      </c>
      <c r="W148" s="52"/>
      <c r="X148" s="52"/>
      <c r="Y148" s="292">
        <v>1424597</v>
      </c>
      <c r="Z148" s="292">
        <v>43340</v>
      </c>
      <c r="AA148" s="292"/>
      <c r="AB148" s="292">
        <v>792034.67</v>
      </c>
      <c r="AC148" s="292">
        <v>229564.96</v>
      </c>
      <c r="AD148" s="292"/>
      <c r="AE148" s="292"/>
      <c r="AF148" s="292"/>
      <c r="AG148" s="292">
        <v>1588.63</v>
      </c>
    </row>
    <row r="149" spans="1:33" x14ac:dyDescent="0.25">
      <c r="A149" s="62" t="s">
        <v>2345</v>
      </c>
      <c r="B149" s="290">
        <v>235360.74</v>
      </c>
      <c r="C149" s="290">
        <v>0</v>
      </c>
      <c r="D149" s="290">
        <v>315534.40000000002</v>
      </c>
      <c r="E149" s="62">
        <v>1862828.75</v>
      </c>
      <c r="F149" s="62">
        <v>998268.09</v>
      </c>
      <c r="G149" s="62"/>
      <c r="H149" s="62"/>
      <c r="J149" s="291">
        <v>6750</v>
      </c>
      <c r="M149" s="62"/>
      <c r="N149" s="62"/>
      <c r="O149" s="62">
        <v>1190056.42</v>
      </c>
      <c r="P149" s="62">
        <v>2316929.4300000002</v>
      </c>
      <c r="Q149" s="52"/>
      <c r="R149" s="52"/>
      <c r="S149" s="52">
        <v>901650.7</v>
      </c>
      <c r="T149" s="52">
        <v>145000</v>
      </c>
      <c r="U149" s="52">
        <v>1020.79</v>
      </c>
      <c r="V149" s="52">
        <v>1014305.2</v>
      </c>
      <c r="W149" s="52"/>
      <c r="X149" s="52">
        <v>152400</v>
      </c>
      <c r="Y149" s="292">
        <v>1308651.2</v>
      </c>
      <c r="Z149" s="292">
        <v>27386</v>
      </c>
      <c r="AA149" s="292"/>
      <c r="AB149" s="292">
        <v>713451.34</v>
      </c>
      <c r="AC149" s="292">
        <v>259815.51</v>
      </c>
      <c r="AD149" s="292"/>
      <c r="AE149" s="292"/>
      <c r="AF149" s="292"/>
      <c r="AG149" s="292">
        <v>680.51</v>
      </c>
    </row>
    <row r="150" spans="1:33" x14ac:dyDescent="0.25">
      <c r="A150" s="287" t="s">
        <v>2346</v>
      </c>
      <c r="B150" s="290">
        <v>291809.56</v>
      </c>
      <c r="C150" s="290">
        <v>0</v>
      </c>
      <c r="D150" s="290">
        <v>661098.99</v>
      </c>
      <c r="E150" s="62">
        <v>527903.05000000005</v>
      </c>
      <c r="F150" s="62">
        <v>110129.06</v>
      </c>
      <c r="G150" s="62"/>
      <c r="H150" s="62"/>
      <c r="I150" s="291">
        <v>70300</v>
      </c>
      <c r="J150" s="291">
        <v>130420.42</v>
      </c>
      <c r="L150" s="291">
        <v>0</v>
      </c>
      <c r="M150" s="62"/>
      <c r="N150" s="62"/>
      <c r="O150" s="62">
        <v>-1064289.97</v>
      </c>
      <c r="P150" s="62">
        <v>2601070</v>
      </c>
      <c r="Q150" s="52"/>
      <c r="R150" s="52"/>
      <c r="S150" s="52">
        <v>943089.94</v>
      </c>
      <c r="T150" s="52">
        <v>149300</v>
      </c>
      <c r="U150" s="52"/>
      <c r="V150" s="52">
        <v>680160</v>
      </c>
      <c r="W150" s="52"/>
      <c r="X150" s="52"/>
      <c r="Y150" s="292">
        <v>792570</v>
      </c>
      <c r="Z150" s="292">
        <v>22064</v>
      </c>
      <c r="AA150" s="292">
        <v>28032</v>
      </c>
      <c r="AB150" s="292">
        <v>932292.14</v>
      </c>
      <c r="AC150" s="292">
        <v>138971.59</v>
      </c>
      <c r="AD150" s="292"/>
      <c r="AE150" s="292"/>
      <c r="AF150" s="292"/>
      <c r="AG150" s="292"/>
    </row>
    <row r="151" spans="1:33" x14ac:dyDescent="0.25">
      <c r="A151" s="62" t="s">
        <v>2300</v>
      </c>
      <c r="B151" s="290">
        <v>152702.21</v>
      </c>
      <c r="C151" s="290">
        <v>0</v>
      </c>
      <c r="D151" s="290">
        <v>60009.46</v>
      </c>
      <c r="E151" s="62">
        <v>918335.53</v>
      </c>
      <c r="F151" s="62">
        <v>49905.32</v>
      </c>
      <c r="G151" s="62"/>
      <c r="H151" s="62"/>
      <c r="K151" s="291">
        <v>7650</v>
      </c>
      <c r="M151" s="62"/>
      <c r="N151" s="62"/>
      <c r="O151" s="62">
        <v>-161616.71</v>
      </c>
      <c r="P151" s="62">
        <v>1440146.04</v>
      </c>
      <c r="Q151" s="52"/>
      <c r="R151" s="52"/>
      <c r="S151" s="52">
        <v>842690.54</v>
      </c>
      <c r="T151" s="52"/>
      <c r="U151" s="52"/>
      <c r="V151" s="52">
        <v>1295570</v>
      </c>
      <c r="W151" s="52"/>
      <c r="X151" s="52"/>
      <c r="Y151" s="292">
        <v>1621190</v>
      </c>
      <c r="Z151" s="292"/>
      <c r="AA151" s="292"/>
      <c r="AB151" s="292">
        <v>376084.53</v>
      </c>
      <c r="AC151" s="292">
        <v>223626.82</v>
      </c>
      <c r="AD151" s="292"/>
      <c r="AE151" s="292"/>
      <c r="AF151" s="292"/>
      <c r="AG151" s="292"/>
    </row>
    <row r="152" spans="1:33" x14ac:dyDescent="0.25">
      <c r="A152" s="62" t="s">
        <v>2301</v>
      </c>
      <c r="B152" s="290">
        <v>147058.23999999999</v>
      </c>
      <c r="C152" s="290">
        <v>0</v>
      </c>
      <c r="D152" s="290">
        <v>76142.39</v>
      </c>
      <c r="E152" s="62">
        <v>125691.01</v>
      </c>
      <c r="F152" s="62">
        <v>-150922.35</v>
      </c>
      <c r="G152" s="62"/>
      <c r="H152" s="62"/>
      <c r="K152" s="291">
        <v>16850</v>
      </c>
      <c r="M152" s="62"/>
      <c r="N152" s="62"/>
      <c r="O152" s="62">
        <v>-557381.53</v>
      </c>
      <c r="P152" s="62">
        <v>1115345.6000000001</v>
      </c>
      <c r="Q152" s="52"/>
      <c r="R152" s="52"/>
      <c r="S152" s="52">
        <v>595679.28</v>
      </c>
      <c r="T152" s="52"/>
      <c r="U152" s="52">
        <v>715.43</v>
      </c>
      <c r="V152" s="52">
        <v>1026363</v>
      </c>
      <c r="W152" s="52"/>
      <c r="X152" s="52"/>
      <c r="Y152" s="292">
        <v>1115493</v>
      </c>
      <c r="Z152" s="292"/>
      <c r="AA152" s="292"/>
      <c r="AB152" s="292">
        <v>375599.43</v>
      </c>
      <c r="AC152" s="292">
        <v>482933.06</v>
      </c>
      <c r="AD152" s="292"/>
      <c r="AE152" s="292"/>
      <c r="AF152" s="292"/>
      <c r="AG152" s="292"/>
    </row>
    <row r="153" spans="1:33" x14ac:dyDescent="0.25">
      <c r="A153" s="62" t="s">
        <v>2304</v>
      </c>
      <c r="B153" s="290">
        <v>134925.10999999999</v>
      </c>
      <c r="C153" s="290">
        <v>0</v>
      </c>
      <c r="D153" s="290">
        <v>130109.28</v>
      </c>
      <c r="E153" s="62">
        <v>558534.69999999995</v>
      </c>
      <c r="F153" s="62">
        <v>84116.42</v>
      </c>
      <c r="G153" s="62"/>
      <c r="H153" s="62"/>
      <c r="K153" s="291">
        <v>76400</v>
      </c>
      <c r="M153" s="62"/>
      <c r="N153" s="62"/>
      <c r="O153" s="62">
        <v>-278918.59999999998</v>
      </c>
      <c r="P153" s="62">
        <v>1161019.07</v>
      </c>
      <c r="Q153" s="52"/>
      <c r="R153" s="52"/>
      <c r="S153" s="52">
        <v>1193584.8799999999</v>
      </c>
      <c r="T153" s="52"/>
      <c r="U153" s="52">
        <v>616.76</v>
      </c>
      <c r="V153" s="52">
        <v>1178090</v>
      </c>
      <c r="W153" s="52"/>
      <c r="X153" s="52"/>
      <c r="Y153" s="292">
        <v>1589090</v>
      </c>
      <c r="Z153" s="292"/>
      <c r="AA153" s="292"/>
      <c r="AB153" s="292">
        <v>643372.73</v>
      </c>
      <c r="AC153" s="292">
        <v>116157.87</v>
      </c>
      <c r="AD153" s="292"/>
      <c r="AE153" s="292"/>
      <c r="AF153" s="292"/>
      <c r="AG153" s="292">
        <v>980</v>
      </c>
    </row>
    <row r="154" spans="1:33" customFormat="1" x14ac:dyDescent="0.25">
      <c r="A154" s="62" t="s">
        <v>2353</v>
      </c>
      <c r="B154" s="290">
        <v>75008.639999999999</v>
      </c>
      <c r="C154" s="290">
        <v>0</v>
      </c>
      <c r="D154" s="290">
        <v>25461.15</v>
      </c>
      <c r="E154" s="62">
        <v>1242230</v>
      </c>
      <c r="F154" s="62">
        <v>357517.22</v>
      </c>
      <c r="G154" s="62"/>
      <c r="H154" s="62"/>
      <c r="I154" s="291"/>
      <c r="J154" s="291"/>
      <c r="K154" s="291">
        <v>51125</v>
      </c>
      <c r="L154" s="291"/>
      <c r="M154" s="62"/>
      <c r="N154" s="62"/>
      <c r="O154" s="62">
        <v>-215678.04</v>
      </c>
      <c r="P154" s="62">
        <v>1993235.29</v>
      </c>
      <c r="Q154" s="52"/>
      <c r="R154" s="52"/>
      <c r="S154" s="52">
        <v>676310.75</v>
      </c>
      <c r="T154" s="52"/>
      <c r="U154" s="52">
        <v>397.1</v>
      </c>
      <c r="V154" s="52">
        <v>1272150</v>
      </c>
      <c r="W154" s="52"/>
      <c r="X154" s="52"/>
      <c r="Y154" s="292">
        <v>1376800</v>
      </c>
      <c r="Z154" s="292"/>
      <c r="AA154" s="292"/>
      <c r="AB154" s="292">
        <v>433626.31</v>
      </c>
      <c r="AC154" s="292">
        <v>233944.78</v>
      </c>
      <c r="AD154" s="292"/>
      <c r="AE154" s="292"/>
      <c r="AF154" s="292"/>
      <c r="AG154" s="292"/>
    </row>
    <row r="160" spans="1:33" s="267" customFormat="1" x14ac:dyDescent="0.25">
      <c r="A160" s="57"/>
      <c r="B160" s="277"/>
      <c r="C160" s="277"/>
      <c r="D160" s="277"/>
      <c r="E160" s="57"/>
      <c r="F160" s="57"/>
      <c r="G160" s="57"/>
      <c r="H160" s="57"/>
      <c r="I160" s="291"/>
      <c r="J160" s="291"/>
      <c r="K160" s="291"/>
      <c r="L160" s="291"/>
      <c r="M160" s="57"/>
      <c r="N160" s="57"/>
      <c r="O160" s="57"/>
      <c r="P160" s="57"/>
      <c r="Q160" s="278"/>
      <c r="R160" s="278"/>
      <c r="S160" s="278"/>
      <c r="T160" s="278"/>
      <c r="U160" s="278"/>
      <c r="V160" s="278"/>
      <c r="W160" s="278"/>
      <c r="X160" s="278"/>
      <c r="Y160" s="279"/>
      <c r="Z160" s="279"/>
      <c r="AA160" s="279"/>
      <c r="AB160" s="279"/>
      <c r="AC160" s="279"/>
      <c r="AD160" s="279"/>
      <c r="AE160" s="279"/>
      <c r="AF160" s="279"/>
      <c r="AG160" s="27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Q165"/>
  <sheetViews>
    <sheetView topLeftCell="AF1" zoomScale="68" zoomScaleNormal="68" workbookViewId="0">
      <selection activeCell="AO5" sqref="AO5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97" bestFit="1" customWidth="1"/>
    <col min="4" max="4" width="26.59765625" style="74" customWidth="1"/>
    <col min="5" max="5" width="49.09765625" style="56" bestFit="1" customWidth="1"/>
    <col min="6" max="6" width="33.09765625" style="123" bestFit="1" customWidth="1"/>
    <col min="7" max="7" width="32.19921875" style="123" bestFit="1" customWidth="1"/>
    <col min="8" max="8" width="24" style="123" bestFit="1" customWidth="1"/>
    <col min="9" max="10" width="15.8984375" style="56" bestFit="1" customWidth="1"/>
    <col min="11" max="11" width="21.69921875" style="56" bestFit="1" customWidth="1"/>
    <col min="12" max="12" width="21.59765625" style="56" bestFit="1" customWidth="1"/>
    <col min="13" max="13" width="18" style="291" bestFit="1" customWidth="1"/>
    <col min="14" max="14" width="20.09765625" style="291" bestFit="1" customWidth="1"/>
    <col min="15" max="15" width="19.59765625" style="291" bestFit="1" customWidth="1"/>
    <col min="16" max="16" width="21.5" style="291" bestFit="1" customWidth="1"/>
    <col min="17" max="17" width="23.59765625" style="56" bestFit="1" customWidth="1"/>
    <col min="18" max="18" width="27.69921875" style="56" bestFit="1" customWidth="1"/>
    <col min="19" max="19" width="27.8984375" style="56" bestFit="1" customWidth="1"/>
    <col min="20" max="20" width="15.8984375" style="56" bestFit="1" customWidth="1"/>
    <col min="21" max="21" width="42.5" style="100" bestFit="1" customWidth="1"/>
    <col min="22" max="22" width="27.3984375" style="100" bestFit="1" customWidth="1"/>
    <col min="23" max="23" width="44.09765625" style="100" bestFit="1" customWidth="1"/>
    <col min="24" max="24" width="44.8984375" style="100" bestFit="1" customWidth="1"/>
    <col min="25" max="25" width="29" style="100" bestFit="1" customWidth="1"/>
    <col min="26" max="26" width="54.5" style="100" bestFit="1" customWidth="1"/>
    <col min="27" max="27" width="31" style="100" bestFit="1" customWidth="1"/>
    <col min="28" max="28" width="15.8984375" style="100" bestFit="1" customWidth="1"/>
    <col min="29" max="29" width="20.3984375" style="124" bestFit="1" customWidth="1"/>
    <col min="30" max="30" width="26.69921875" style="124" bestFit="1" customWidth="1"/>
    <col min="31" max="31" width="25.09765625" style="124" bestFit="1" customWidth="1"/>
    <col min="32" max="32" width="42.3984375" style="124" bestFit="1" customWidth="1"/>
    <col min="33" max="33" width="30.8984375" style="124" bestFit="1" customWidth="1"/>
    <col min="34" max="34" width="22.69921875" style="124" bestFit="1" customWidth="1"/>
    <col min="35" max="36" width="22.69921875" style="124" customWidth="1"/>
    <col min="37" max="37" width="33.69921875" style="124" bestFit="1" customWidth="1"/>
    <col min="38" max="38" width="19" style="103" bestFit="1" customWidth="1"/>
    <col min="39" max="39" width="15.5" style="37" bestFit="1" customWidth="1"/>
    <col min="40" max="40" width="15.09765625" style="26" bestFit="1" customWidth="1"/>
    <col min="41" max="41" width="15.09765625" style="17" bestFit="1" customWidth="1"/>
    <col min="42" max="42" width="15.09765625" style="19" bestFit="1" customWidth="1"/>
    <col min="43" max="43" width="16.8984375" style="26" bestFit="1" customWidth="1"/>
  </cols>
  <sheetData>
    <row r="1" spans="1:43" x14ac:dyDescent="0.25">
      <c r="E1" s="62" t="s">
        <v>590</v>
      </c>
      <c r="F1" s="290" t="s">
        <v>1438</v>
      </c>
      <c r="G1" s="290" t="s">
        <v>1439</v>
      </c>
      <c r="H1" s="290" t="s">
        <v>1440</v>
      </c>
      <c r="I1" s="62" t="s">
        <v>1442</v>
      </c>
      <c r="J1" s="62" t="s">
        <v>1443</v>
      </c>
      <c r="K1" s="62" t="s">
        <v>1444</v>
      </c>
      <c r="L1" s="62" t="s">
        <v>1598</v>
      </c>
      <c r="M1" s="291" t="s">
        <v>1445</v>
      </c>
      <c r="N1" s="291" t="s">
        <v>1446</v>
      </c>
      <c r="O1" s="291" t="s">
        <v>1448</v>
      </c>
      <c r="P1" s="291" t="s">
        <v>1449</v>
      </c>
      <c r="Q1" s="62" t="s">
        <v>1450</v>
      </c>
      <c r="R1" s="62" t="s">
        <v>1451</v>
      </c>
      <c r="S1" s="62" t="s">
        <v>1452</v>
      </c>
      <c r="T1" s="62" t="s">
        <v>1453</v>
      </c>
      <c r="U1" s="52" t="s">
        <v>2203</v>
      </c>
      <c r="V1" s="52" t="s">
        <v>1454</v>
      </c>
      <c r="W1" s="52" t="s">
        <v>1455</v>
      </c>
      <c r="X1" s="52" t="s">
        <v>1456</v>
      </c>
      <c r="Y1" s="52" t="s">
        <v>1457</v>
      </c>
      <c r="Z1" s="52" t="s">
        <v>1458</v>
      </c>
      <c r="AA1" s="52" t="s">
        <v>1600</v>
      </c>
      <c r="AB1" s="52" t="s">
        <v>1459</v>
      </c>
      <c r="AC1" s="292" t="s">
        <v>1460</v>
      </c>
      <c r="AD1" s="292" t="s">
        <v>1461</v>
      </c>
      <c r="AE1" s="292" t="s">
        <v>1462</v>
      </c>
      <c r="AF1" s="292" t="s">
        <v>1463</v>
      </c>
      <c r="AG1" s="292" t="s">
        <v>1464</v>
      </c>
      <c r="AH1" s="292" t="s">
        <v>1465</v>
      </c>
      <c r="AI1" s="292" t="s">
        <v>1601</v>
      </c>
      <c r="AJ1" s="292" t="s">
        <v>2204</v>
      </c>
      <c r="AK1" s="292" t="s">
        <v>1467</v>
      </c>
      <c r="AL1" s="103" t="s">
        <v>6</v>
      </c>
      <c r="AM1" s="37" t="s">
        <v>7</v>
      </c>
      <c r="AN1" s="26" t="s">
        <v>8</v>
      </c>
      <c r="AO1" s="17" t="s">
        <v>9</v>
      </c>
      <c r="AP1" s="19" t="s">
        <v>10</v>
      </c>
      <c r="AQ1" s="26" t="s">
        <v>11</v>
      </c>
    </row>
    <row r="2" spans="1:43" x14ac:dyDescent="0.25">
      <c r="E2" s="62" t="s">
        <v>591</v>
      </c>
      <c r="F2" s="290" t="s">
        <v>1468</v>
      </c>
      <c r="G2" s="290" t="s">
        <v>1469</v>
      </c>
      <c r="H2" s="290" t="s">
        <v>1470</v>
      </c>
      <c r="I2" s="62" t="s">
        <v>1472</v>
      </c>
      <c r="J2" s="62" t="s">
        <v>1473</v>
      </c>
      <c r="K2" s="62" t="s">
        <v>1474</v>
      </c>
      <c r="L2" s="62" t="s">
        <v>1603</v>
      </c>
      <c r="M2" s="291" t="s">
        <v>1475</v>
      </c>
      <c r="N2" s="291" t="s">
        <v>1476</v>
      </c>
      <c r="O2" s="291" t="s">
        <v>1478</v>
      </c>
      <c r="P2" s="291" t="s">
        <v>1479</v>
      </c>
      <c r="Q2" s="62" t="s">
        <v>1480</v>
      </c>
      <c r="R2" s="62" t="s">
        <v>1481</v>
      </c>
      <c r="S2" s="62" t="s">
        <v>1482</v>
      </c>
      <c r="T2" s="62" t="s">
        <v>1483</v>
      </c>
      <c r="U2" s="52" t="s">
        <v>2205</v>
      </c>
      <c r="V2" s="52" t="s">
        <v>1484</v>
      </c>
      <c r="W2" s="52" t="s">
        <v>1485</v>
      </c>
      <c r="X2" s="52" t="s">
        <v>1486</v>
      </c>
      <c r="Y2" s="52" t="s">
        <v>1487</v>
      </c>
      <c r="Z2" s="52" t="s">
        <v>1488</v>
      </c>
      <c r="AA2" s="52" t="s">
        <v>1605</v>
      </c>
      <c r="AB2" s="52" t="s">
        <v>1489</v>
      </c>
      <c r="AC2" s="292" t="s">
        <v>1490</v>
      </c>
      <c r="AD2" s="292" t="s">
        <v>1491</v>
      </c>
      <c r="AE2" s="292" t="s">
        <v>1492</v>
      </c>
      <c r="AF2" s="292" t="s">
        <v>1493</v>
      </c>
      <c r="AG2" s="292" t="s">
        <v>1494</v>
      </c>
      <c r="AH2" s="292" t="s">
        <v>1495</v>
      </c>
      <c r="AI2" s="292" t="s">
        <v>1606</v>
      </c>
      <c r="AJ2" s="292" t="s">
        <v>2206</v>
      </c>
      <c r="AK2" s="292" t="s">
        <v>1497</v>
      </c>
    </row>
    <row r="3" spans="1:43" x14ac:dyDescent="0.25">
      <c r="E3" s="62" t="s">
        <v>592</v>
      </c>
      <c r="F3" s="290">
        <v>35575314.32</v>
      </c>
      <c r="G3" s="290">
        <v>1114761.56</v>
      </c>
      <c r="H3" s="290">
        <v>21747937.370000001</v>
      </c>
      <c r="I3" s="62">
        <v>117099867.06</v>
      </c>
      <c r="J3" s="62">
        <v>35999867.969999999</v>
      </c>
      <c r="K3" s="62">
        <v>2539.3000000000002</v>
      </c>
      <c r="L3" s="62">
        <v>194900</v>
      </c>
      <c r="M3" s="291">
        <v>614430</v>
      </c>
      <c r="N3" s="291">
        <v>4394548.78</v>
      </c>
      <c r="O3" s="291">
        <v>2206722.4900000002</v>
      </c>
      <c r="P3" s="291">
        <v>1675285.7</v>
      </c>
      <c r="Q3" s="62">
        <v>365586</v>
      </c>
      <c r="R3" s="62">
        <v>-5266200.88</v>
      </c>
      <c r="S3" s="62">
        <v>-24739693.890000001</v>
      </c>
      <c r="T3" s="62">
        <v>288415752.98000002</v>
      </c>
      <c r="U3" s="52">
        <v>322</v>
      </c>
      <c r="V3" s="52">
        <v>8568.1</v>
      </c>
      <c r="W3" s="52">
        <v>128450484.72</v>
      </c>
      <c r="X3" s="52">
        <v>13870595.460000001</v>
      </c>
      <c r="Y3" s="52">
        <v>168924.68</v>
      </c>
      <c r="Z3" s="52">
        <v>171169323.15000001</v>
      </c>
      <c r="AA3" s="52">
        <v>2</v>
      </c>
      <c r="AB3" s="52">
        <v>15419874.48</v>
      </c>
      <c r="AC3" s="292">
        <v>211779298.03</v>
      </c>
      <c r="AD3" s="292">
        <v>538070</v>
      </c>
      <c r="AE3" s="292">
        <v>991728.3</v>
      </c>
      <c r="AF3" s="292">
        <v>93068610.689999998</v>
      </c>
      <c r="AG3" s="292">
        <v>25752900.59</v>
      </c>
      <c r="AH3" s="292">
        <v>91340</v>
      </c>
      <c r="AI3" s="292">
        <v>5696.18</v>
      </c>
      <c r="AJ3" s="292">
        <v>47000</v>
      </c>
      <c r="AK3" s="292">
        <v>1294798.58</v>
      </c>
      <c r="AL3" s="103">
        <f t="shared" ref="AL3:AQ3" si="0">SUM(AL4:AL154)</f>
        <v>58438013.249999978</v>
      </c>
      <c r="AM3" s="37">
        <f t="shared" si="0"/>
        <v>8890986.9700000044</v>
      </c>
      <c r="AN3" s="26">
        <f t="shared" si="0"/>
        <v>49547026.280000001</v>
      </c>
      <c r="AO3" s="17">
        <f t="shared" si="0"/>
        <v>329088094.59000009</v>
      </c>
      <c r="AP3" s="19">
        <f t="shared" si="0"/>
        <v>333569442.37</v>
      </c>
      <c r="AQ3" s="32">
        <f t="shared" si="0"/>
        <v>-4481347.7799999975</v>
      </c>
    </row>
    <row r="4" spans="1:43" x14ac:dyDescent="0.25">
      <c r="A4" t="s">
        <v>538</v>
      </c>
      <c r="B4" t="s">
        <v>540</v>
      </c>
      <c r="C4" s="97">
        <v>3670</v>
      </c>
      <c r="D4" s="74" t="s">
        <v>1269</v>
      </c>
      <c r="E4" s="62" t="s">
        <v>2207</v>
      </c>
      <c r="F4" s="290">
        <v>136105.60999999999</v>
      </c>
      <c r="G4" s="290">
        <v>7800</v>
      </c>
      <c r="H4" s="290">
        <v>196782.35</v>
      </c>
      <c r="I4" s="62">
        <v>363969.51</v>
      </c>
      <c r="J4" s="62">
        <v>263706.59999999998</v>
      </c>
      <c r="K4" s="62"/>
      <c r="L4" s="62"/>
      <c r="N4" s="291">
        <v>14100</v>
      </c>
      <c r="Q4" s="62"/>
      <c r="R4" s="62"/>
      <c r="S4" s="62">
        <v>-1529438.95</v>
      </c>
      <c r="T4" s="62">
        <v>2193223.69</v>
      </c>
      <c r="U4" s="52"/>
      <c r="V4" s="52"/>
      <c r="W4" s="52">
        <v>1093584.32</v>
      </c>
      <c r="X4" s="52"/>
      <c r="Y4" s="52">
        <v>976.42</v>
      </c>
      <c r="Z4" s="52">
        <v>1141780</v>
      </c>
      <c r="AA4" s="52"/>
      <c r="AB4" s="52"/>
      <c r="AC4" s="292">
        <v>1304720.8799999999</v>
      </c>
      <c r="AD4" s="292"/>
      <c r="AE4" s="292">
        <v>6894</v>
      </c>
      <c r="AF4" s="292">
        <v>548893.13</v>
      </c>
      <c r="AG4" s="292">
        <v>65456.4</v>
      </c>
      <c r="AH4" s="292"/>
      <c r="AI4" s="292"/>
      <c r="AJ4" s="292"/>
      <c r="AK4" s="292">
        <v>8225</v>
      </c>
      <c r="AL4" s="103">
        <f t="shared" ref="AL4:AL35" si="1">SUM(F4:H4)</f>
        <v>340687.95999999996</v>
      </c>
      <c r="AM4" s="37">
        <f t="shared" ref="AM4:AM35" si="2">SUM(M4:P4)</f>
        <v>14100</v>
      </c>
      <c r="AN4" s="26">
        <f>AL4-AM4</f>
        <v>326587.95999999996</v>
      </c>
      <c r="AO4" s="17">
        <f t="shared" ref="AO4:AO35" si="3">SUM(U4:AB4)</f>
        <v>2236340.7400000002</v>
      </c>
      <c r="AP4" s="19">
        <f t="shared" ref="AP4:AP35" si="4">SUM(AC4:AK4)</f>
        <v>1934189.4099999997</v>
      </c>
      <c r="AQ4" s="32">
        <f>AO4-AP4</f>
        <v>302151.33000000054</v>
      </c>
    </row>
    <row r="5" spans="1:43" x14ac:dyDescent="0.25">
      <c r="A5" t="s">
        <v>538</v>
      </c>
      <c r="B5" t="s">
        <v>540</v>
      </c>
      <c r="C5" s="97">
        <v>5165</v>
      </c>
      <c r="D5" s="74" t="s">
        <v>1270</v>
      </c>
      <c r="E5" s="62" t="s">
        <v>2208</v>
      </c>
      <c r="F5" s="290">
        <v>359381.23</v>
      </c>
      <c r="G5" s="290">
        <v>0</v>
      </c>
      <c r="H5" s="290">
        <v>147591.01999999999</v>
      </c>
      <c r="I5" s="62">
        <v>881934.86</v>
      </c>
      <c r="J5" s="62">
        <v>546456.16</v>
      </c>
      <c r="K5" s="62"/>
      <c r="L5" s="62"/>
      <c r="N5" s="291">
        <v>32700</v>
      </c>
      <c r="Q5" s="62">
        <v>72000</v>
      </c>
      <c r="R5" s="62"/>
      <c r="S5" s="62">
        <v>262163.12</v>
      </c>
      <c r="T5" s="62">
        <v>1265427.9099999999</v>
      </c>
      <c r="U5" s="52"/>
      <c r="V5" s="52"/>
      <c r="W5" s="52">
        <v>2356086.83</v>
      </c>
      <c r="X5" s="52">
        <v>18000</v>
      </c>
      <c r="Y5" s="52">
        <v>1120.03</v>
      </c>
      <c r="Z5" s="52">
        <v>1620060</v>
      </c>
      <c r="AA5" s="52"/>
      <c r="AB5" s="52"/>
      <c r="AC5" s="292">
        <v>1959260</v>
      </c>
      <c r="AD5" s="292"/>
      <c r="AE5" s="292"/>
      <c r="AF5" s="292">
        <v>1617062.85</v>
      </c>
      <c r="AG5" s="292">
        <v>60911.55</v>
      </c>
      <c r="AH5" s="292"/>
      <c r="AI5" s="292"/>
      <c r="AJ5" s="292"/>
      <c r="AK5" s="292"/>
      <c r="AL5" s="103">
        <f t="shared" si="1"/>
        <v>506972.25</v>
      </c>
      <c r="AM5" s="37">
        <f t="shared" si="2"/>
        <v>32700</v>
      </c>
      <c r="AN5" s="26">
        <f t="shared" ref="AN5:AN68" si="5">AL5-AM5</f>
        <v>474272.25</v>
      </c>
      <c r="AO5" s="17">
        <f t="shared" si="3"/>
        <v>3995266.86</v>
      </c>
      <c r="AP5" s="19">
        <f t="shared" si="4"/>
        <v>3637234.4</v>
      </c>
      <c r="AQ5" s="32">
        <f t="shared" ref="AQ5:AQ68" si="6">AO5-AP5</f>
        <v>358032.45999999996</v>
      </c>
    </row>
    <row r="6" spans="1:43" x14ac:dyDescent="0.25">
      <c r="A6" t="s">
        <v>538</v>
      </c>
      <c r="B6" t="s">
        <v>540</v>
      </c>
      <c r="C6" s="97">
        <v>4663</v>
      </c>
      <c r="D6" s="74" t="s">
        <v>1271</v>
      </c>
      <c r="E6" s="62" t="s">
        <v>2209</v>
      </c>
      <c r="F6" s="290">
        <v>370936.7</v>
      </c>
      <c r="G6" s="290">
        <v>0</v>
      </c>
      <c r="H6" s="290">
        <v>186578.6</v>
      </c>
      <c r="I6" s="62">
        <v>934562.49</v>
      </c>
      <c r="J6" s="62">
        <v>389561.84</v>
      </c>
      <c r="K6" s="62"/>
      <c r="L6" s="62"/>
      <c r="N6" s="291">
        <v>24300</v>
      </c>
      <c r="P6" s="291">
        <v>668.38</v>
      </c>
      <c r="Q6" s="62">
        <v>110000</v>
      </c>
      <c r="R6" s="62"/>
      <c r="S6" s="62">
        <v>-1336009.9099999999</v>
      </c>
      <c r="T6" s="62">
        <v>3482828.65</v>
      </c>
      <c r="U6" s="52"/>
      <c r="V6" s="52"/>
      <c r="W6" s="52">
        <v>1511750.85</v>
      </c>
      <c r="X6" s="52">
        <v>144805</v>
      </c>
      <c r="Y6" s="52">
        <v>1617.7</v>
      </c>
      <c r="Z6" s="52">
        <v>1525560</v>
      </c>
      <c r="AA6" s="52"/>
      <c r="AB6" s="52"/>
      <c r="AC6" s="292">
        <v>1806070</v>
      </c>
      <c r="AD6" s="292"/>
      <c r="AE6" s="292">
        <v>720</v>
      </c>
      <c r="AF6" s="292">
        <v>1572634.29</v>
      </c>
      <c r="AG6" s="292">
        <v>74412.75</v>
      </c>
      <c r="AH6" s="292"/>
      <c r="AI6" s="292"/>
      <c r="AJ6" s="292"/>
      <c r="AK6" s="292">
        <v>3200</v>
      </c>
      <c r="AL6" s="103">
        <f t="shared" si="1"/>
        <v>557515.30000000005</v>
      </c>
      <c r="AM6" s="37">
        <f t="shared" si="2"/>
        <v>24968.38</v>
      </c>
      <c r="AN6" s="26">
        <f t="shared" si="5"/>
        <v>532546.92000000004</v>
      </c>
      <c r="AO6" s="17">
        <f t="shared" si="3"/>
        <v>3183733.55</v>
      </c>
      <c r="AP6" s="19">
        <f t="shared" si="4"/>
        <v>3457037.04</v>
      </c>
      <c r="AQ6" s="32">
        <f t="shared" si="6"/>
        <v>-273303.49000000022</v>
      </c>
    </row>
    <row r="7" spans="1:43" x14ac:dyDescent="0.25">
      <c r="A7" t="s">
        <v>538</v>
      </c>
      <c r="B7" t="s">
        <v>540</v>
      </c>
      <c r="C7" s="97">
        <v>4364</v>
      </c>
      <c r="D7" s="74" t="s">
        <v>1272</v>
      </c>
      <c r="E7" s="62" t="s">
        <v>2210</v>
      </c>
      <c r="F7" s="290">
        <v>92321.44</v>
      </c>
      <c r="G7" s="290">
        <v>0</v>
      </c>
      <c r="H7" s="290">
        <v>185815</v>
      </c>
      <c r="I7" s="62">
        <v>592537.86</v>
      </c>
      <c r="J7" s="62">
        <v>483886.78</v>
      </c>
      <c r="K7" s="62"/>
      <c r="L7" s="62"/>
      <c r="N7" s="291">
        <v>244061.63</v>
      </c>
      <c r="Q7" s="62"/>
      <c r="R7" s="62"/>
      <c r="S7" s="62">
        <v>-2636279.2200000002</v>
      </c>
      <c r="T7" s="62">
        <v>3940312</v>
      </c>
      <c r="U7" s="52"/>
      <c r="V7" s="52"/>
      <c r="W7" s="52">
        <v>1640698.27</v>
      </c>
      <c r="X7" s="52"/>
      <c r="Y7" s="52">
        <v>662.4</v>
      </c>
      <c r="Z7" s="52">
        <v>938700</v>
      </c>
      <c r="AA7" s="52"/>
      <c r="AB7" s="52">
        <v>20000</v>
      </c>
      <c r="AC7" s="292">
        <v>1250980</v>
      </c>
      <c r="AD7" s="292"/>
      <c r="AE7" s="292"/>
      <c r="AF7" s="292">
        <v>1234197.8999999999</v>
      </c>
      <c r="AG7" s="292">
        <v>169635.25</v>
      </c>
      <c r="AH7" s="292"/>
      <c r="AI7" s="292"/>
      <c r="AJ7" s="292"/>
      <c r="AK7" s="292">
        <v>618.85</v>
      </c>
      <c r="AL7" s="103">
        <f t="shared" si="1"/>
        <v>278136.44</v>
      </c>
      <c r="AM7" s="37">
        <f t="shared" si="2"/>
        <v>244061.63</v>
      </c>
      <c r="AN7" s="26">
        <f t="shared" si="5"/>
        <v>34074.81</v>
      </c>
      <c r="AO7" s="17">
        <f t="shared" si="3"/>
        <v>2600060.67</v>
      </c>
      <c r="AP7" s="19">
        <f t="shared" si="4"/>
        <v>2655432</v>
      </c>
      <c r="AQ7" s="32">
        <f t="shared" si="6"/>
        <v>-55371.330000000075</v>
      </c>
    </row>
    <row r="8" spans="1:43" x14ac:dyDescent="0.25">
      <c r="A8" t="s">
        <v>538</v>
      </c>
      <c r="B8" t="s">
        <v>540</v>
      </c>
      <c r="C8" s="97">
        <v>4222</v>
      </c>
      <c r="D8" s="74" t="s">
        <v>1273</v>
      </c>
      <c r="E8" s="62" t="s">
        <v>2211</v>
      </c>
      <c r="F8" s="290">
        <v>478043.71</v>
      </c>
      <c r="G8" s="290">
        <v>0</v>
      </c>
      <c r="H8" s="290">
        <v>82018.37</v>
      </c>
      <c r="I8" s="62">
        <v>405286.86</v>
      </c>
      <c r="J8" s="62">
        <v>228066.28</v>
      </c>
      <c r="K8" s="62"/>
      <c r="L8" s="62">
        <v>194900</v>
      </c>
      <c r="N8" s="291">
        <v>22050</v>
      </c>
      <c r="P8" s="291">
        <v>0</v>
      </c>
      <c r="Q8" s="62"/>
      <c r="R8" s="62"/>
      <c r="S8" s="62">
        <v>-1416665.48</v>
      </c>
      <c r="T8" s="62">
        <v>2735240.51</v>
      </c>
      <c r="U8" s="52"/>
      <c r="V8" s="52"/>
      <c r="W8" s="52">
        <v>845909.57</v>
      </c>
      <c r="X8" s="52">
        <v>361176.73</v>
      </c>
      <c r="Y8" s="52">
        <v>2542.33</v>
      </c>
      <c r="Z8" s="52">
        <v>1257210</v>
      </c>
      <c r="AA8" s="52"/>
      <c r="AB8" s="52"/>
      <c r="AC8" s="292">
        <v>1367390</v>
      </c>
      <c r="AD8" s="292"/>
      <c r="AE8" s="292">
        <v>3106</v>
      </c>
      <c r="AF8" s="292">
        <v>606912.59</v>
      </c>
      <c r="AG8" s="292">
        <v>67635.850000000006</v>
      </c>
      <c r="AH8" s="292"/>
      <c r="AI8" s="292"/>
      <c r="AJ8" s="292"/>
      <c r="AK8" s="292">
        <v>286000</v>
      </c>
      <c r="AL8" s="103">
        <f t="shared" si="1"/>
        <v>560062.08000000007</v>
      </c>
      <c r="AM8" s="37">
        <f t="shared" si="2"/>
        <v>22050</v>
      </c>
      <c r="AN8" s="26">
        <f t="shared" si="5"/>
        <v>538012.08000000007</v>
      </c>
      <c r="AO8" s="17">
        <f t="shared" si="3"/>
        <v>2466838.63</v>
      </c>
      <c r="AP8" s="19">
        <f t="shared" si="4"/>
        <v>2331044.44</v>
      </c>
      <c r="AQ8" s="32">
        <f t="shared" si="6"/>
        <v>135794.18999999994</v>
      </c>
    </row>
    <row r="9" spans="1:43" x14ac:dyDescent="0.25">
      <c r="A9" t="s">
        <v>538</v>
      </c>
      <c r="B9" t="s">
        <v>540</v>
      </c>
      <c r="C9" s="97">
        <v>3681</v>
      </c>
      <c r="D9" s="74" t="s">
        <v>1274</v>
      </c>
      <c r="E9" s="62" t="s">
        <v>2212</v>
      </c>
      <c r="F9" s="290">
        <v>62323.05</v>
      </c>
      <c r="G9" s="290"/>
      <c r="H9" s="290">
        <v>112401.19</v>
      </c>
      <c r="I9" s="62">
        <v>757035.11</v>
      </c>
      <c r="J9" s="62">
        <v>1123357.94</v>
      </c>
      <c r="K9" s="62"/>
      <c r="L9" s="62"/>
      <c r="N9" s="291">
        <v>5490</v>
      </c>
      <c r="Q9" s="62"/>
      <c r="R9" s="62"/>
      <c r="S9" s="62">
        <v>-25488.1</v>
      </c>
      <c r="T9" s="62">
        <v>2266802.89</v>
      </c>
      <c r="U9" s="52"/>
      <c r="V9" s="52"/>
      <c r="W9" s="52">
        <v>809134.35</v>
      </c>
      <c r="X9" s="52"/>
      <c r="Y9" s="52">
        <v>759.23</v>
      </c>
      <c r="Z9" s="52">
        <v>1063350</v>
      </c>
      <c r="AA9" s="52"/>
      <c r="AB9" s="52">
        <v>11398</v>
      </c>
      <c r="AC9" s="292">
        <v>1172121.1299999999</v>
      </c>
      <c r="AD9" s="292"/>
      <c r="AE9" s="292"/>
      <c r="AF9" s="292">
        <v>537380.05000000005</v>
      </c>
      <c r="AG9" s="292">
        <v>122748.35</v>
      </c>
      <c r="AH9" s="292"/>
      <c r="AI9" s="292"/>
      <c r="AJ9" s="292"/>
      <c r="AK9" s="292">
        <v>120684.11</v>
      </c>
      <c r="AL9" s="103">
        <f t="shared" si="1"/>
        <v>174724.24</v>
      </c>
      <c r="AM9" s="37">
        <f t="shared" si="2"/>
        <v>5490</v>
      </c>
      <c r="AN9" s="26">
        <f t="shared" si="5"/>
        <v>169234.24</v>
      </c>
      <c r="AO9" s="17">
        <f t="shared" si="3"/>
        <v>1884641.58</v>
      </c>
      <c r="AP9" s="19">
        <f t="shared" si="4"/>
        <v>1952933.6400000001</v>
      </c>
      <c r="AQ9" s="32">
        <f t="shared" si="6"/>
        <v>-68292.060000000056</v>
      </c>
    </row>
    <row r="10" spans="1:43" x14ac:dyDescent="0.25">
      <c r="A10" t="s">
        <v>538</v>
      </c>
      <c r="B10" t="s">
        <v>540</v>
      </c>
      <c r="C10" s="97">
        <v>2627</v>
      </c>
      <c r="D10" s="74" t="s">
        <v>1275</v>
      </c>
      <c r="E10" s="62" t="s">
        <v>2213</v>
      </c>
      <c r="F10" s="290">
        <v>246402.06</v>
      </c>
      <c r="G10" s="290">
        <v>7800</v>
      </c>
      <c r="H10" s="290">
        <v>406434.34</v>
      </c>
      <c r="I10" s="62">
        <v>946765.54</v>
      </c>
      <c r="J10" s="62">
        <v>706261.36</v>
      </c>
      <c r="K10" s="62"/>
      <c r="L10" s="62"/>
      <c r="N10" s="291">
        <v>31324</v>
      </c>
      <c r="P10" s="291">
        <v>0</v>
      </c>
      <c r="Q10" s="62">
        <v>18000</v>
      </c>
      <c r="R10" s="62"/>
      <c r="S10" s="62">
        <v>-1352710.33</v>
      </c>
      <c r="T10" s="62">
        <v>2678016.84</v>
      </c>
      <c r="U10" s="52"/>
      <c r="V10" s="52"/>
      <c r="W10" s="52">
        <v>1842579.79</v>
      </c>
      <c r="X10" s="52"/>
      <c r="Y10" s="52">
        <v>1346.05</v>
      </c>
      <c r="Z10" s="52">
        <v>1189460</v>
      </c>
      <c r="AA10" s="52"/>
      <c r="AB10" s="52"/>
      <c r="AC10" s="292">
        <v>1321115</v>
      </c>
      <c r="AD10" s="292"/>
      <c r="AE10" s="292"/>
      <c r="AF10" s="292">
        <v>659269.6</v>
      </c>
      <c r="AG10" s="292">
        <v>95379.45</v>
      </c>
      <c r="AH10" s="292"/>
      <c r="AI10" s="292"/>
      <c r="AJ10" s="292"/>
      <c r="AK10" s="292"/>
      <c r="AL10" s="103">
        <f t="shared" si="1"/>
        <v>660636.4</v>
      </c>
      <c r="AM10" s="37">
        <f t="shared" si="2"/>
        <v>31324</v>
      </c>
      <c r="AN10" s="26">
        <f t="shared" si="5"/>
        <v>629312.4</v>
      </c>
      <c r="AO10" s="17">
        <f t="shared" si="3"/>
        <v>3033385.84</v>
      </c>
      <c r="AP10" s="19">
        <f t="shared" si="4"/>
        <v>2075764.05</v>
      </c>
      <c r="AQ10" s="32">
        <f t="shared" si="6"/>
        <v>957621.7899999998</v>
      </c>
    </row>
    <row r="11" spans="1:43" x14ac:dyDescent="0.25">
      <c r="A11" t="s">
        <v>538</v>
      </c>
      <c r="B11" t="s">
        <v>540</v>
      </c>
      <c r="C11" s="97">
        <v>2345</v>
      </c>
      <c r="D11" s="74" t="s">
        <v>1276</v>
      </c>
      <c r="E11" s="62" t="s">
        <v>2214</v>
      </c>
      <c r="F11" s="290">
        <v>159871.69</v>
      </c>
      <c r="G11" s="290">
        <v>0</v>
      </c>
      <c r="H11" s="290">
        <v>172050.32</v>
      </c>
      <c r="I11" s="62">
        <v>2131253.63</v>
      </c>
      <c r="J11" s="62">
        <v>200765.4</v>
      </c>
      <c r="K11" s="62"/>
      <c r="L11" s="62"/>
      <c r="N11" s="291">
        <v>6000</v>
      </c>
      <c r="P11" s="291">
        <v>25812.89</v>
      </c>
      <c r="Q11" s="62">
        <v>18000</v>
      </c>
      <c r="R11" s="62">
        <v>-2481.7199999999998</v>
      </c>
      <c r="S11" s="62">
        <v>2090311.6799999999</v>
      </c>
      <c r="T11" s="62">
        <v>585220.22</v>
      </c>
      <c r="U11" s="52"/>
      <c r="V11" s="52"/>
      <c r="W11" s="52">
        <v>1232054.8500000001</v>
      </c>
      <c r="X11" s="52">
        <v>20000</v>
      </c>
      <c r="Y11" s="52">
        <v>664.09</v>
      </c>
      <c r="Z11" s="52">
        <v>798170</v>
      </c>
      <c r="AA11" s="52"/>
      <c r="AB11" s="52"/>
      <c r="AC11" s="292">
        <v>1110760</v>
      </c>
      <c r="AD11" s="292"/>
      <c r="AE11" s="292"/>
      <c r="AF11" s="292">
        <v>832812.52</v>
      </c>
      <c r="AG11" s="292">
        <v>105629.45</v>
      </c>
      <c r="AH11" s="292"/>
      <c r="AI11" s="292"/>
      <c r="AJ11" s="292"/>
      <c r="AK11" s="292">
        <v>24925</v>
      </c>
      <c r="AL11" s="103">
        <f t="shared" si="1"/>
        <v>331922.01</v>
      </c>
      <c r="AM11" s="37">
        <f t="shared" si="2"/>
        <v>31812.89</v>
      </c>
      <c r="AN11" s="26">
        <f t="shared" si="5"/>
        <v>300109.12</v>
      </c>
      <c r="AO11" s="17">
        <f t="shared" si="3"/>
        <v>2050888.9400000002</v>
      </c>
      <c r="AP11" s="19">
        <f t="shared" si="4"/>
        <v>2074126.97</v>
      </c>
      <c r="AQ11" s="32">
        <f t="shared" si="6"/>
        <v>-23238.029999999795</v>
      </c>
    </row>
    <row r="12" spans="1:43" x14ac:dyDescent="0.25">
      <c r="A12" t="s">
        <v>538</v>
      </c>
      <c r="B12" t="s">
        <v>540</v>
      </c>
      <c r="C12" s="97">
        <v>2209</v>
      </c>
      <c r="D12" s="74" t="s">
        <v>1277</v>
      </c>
      <c r="E12" s="62" t="s">
        <v>2215</v>
      </c>
      <c r="F12" s="290">
        <v>372746.86</v>
      </c>
      <c r="G12" s="290">
        <v>0</v>
      </c>
      <c r="H12" s="290">
        <v>310605.19</v>
      </c>
      <c r="I12" s="62">
        <v>525696.86</v>
      </c>
      <c r="J12" s="62">
        <v>1045646.32</v>
      </c>
      <c r="K12" s="62"/>
      <c r="L12" s="62"/>
      <c r="N12" s="291">
        <v>5000</v>
      </c>
      <c r="Q12" s="62">
        <v>55000</v>
      </c>
      <c r="R12" s="62"/>
      <c r="S12" s="62">
        <v>282806.27</v>
      </c>
      <c r="T12" s="62">
        <v>1804328.64</v>
      </c>
      <c r="U12" s="52"/>
      <c r="V12" s="52"/>
      <c r="W12" s="52">
        <v>1068280.49</v>
      </c>
      <c r="X12" s="52"/>
      <c r="Y12" s="52">
        <v>1692.9</v>
      </c>
      <c r="Z12" s="52">
        <v>1526530</v>
      </c>
      <c r="AA12" s="52"/>
      <c r="AB12" s="52"/>
      <c r="AC12" s="292">
        <v>1598530</v>
      </c>
      <c r="AD12" s="292"/>
      <c r="AE12" s="292">
        <v>7212</v>
      </c>
      <c r="AF12" s="292">
        <v>409835.22</v>
      </c>
      <c r="AG12" s="292">
        <v>163035.85</v>
      </c>
      <c r="AH12" s="292"/>
      <c r="AI12" s="292"/>
      <c r="AJ12" s="292"/>
      <c r="AK12" s="292">
        <v>225000</v>
      </c>
      <c r="AL12" s="103">
        <f t="shared" si="1"/>
        <v>683352.05</v>
      </c>
      <c r="AM12" s="37">
        <f t="shared" si="2"/>
        <v>5000</v>
      </c>
      <c r="AN12" s="26">
        <f t="shared" si="5"/>
        <v>678352.05</v>
      </c>
      <c r="AO12" s="17">
        <f t="shared" si="3"/>
        <v>2596503.3899999997</v>
      </c>
      <c r="AP12" s="19">
        <f t="shared" si="4"/>
        <v>2403613.0699999998</v>
      </c>
      <c r="AQ12" s="32">
        <f t="shared" si="6"/>
        <v>192890.31999999983</v>
      </c>
    </row>
    <row r="13" spans="1:43" x14ac:dyDescent="0.25">
      <c r="A13" t="s">
        <v>538</v>
      </c>
      <c r="B13" t="s">
        <v>540</v>
      </c>
      <c r="C13" s="97">
        <v>2329</v>
      </c>
      <c r="D13" s="74" t="s">
        <v>1278</v>
      </c>
      <c r="E13" s="62" t="s">
        <v>2216</v>
      </c>
      <c r="F13" s="290">
        <v>149161.71</v>
      </c>
      <c r="G13" s="290">
        <v>0</v>
      </c>
      <c r="H13" s="290">
        <v>71147.17</v>
      </c>
      <c r="I13" s="62">
        <v>194216.97</v>
      </c>
      <c r="J13" s="62">
        <v>315555.09000000003</v>
      </c>
      <c r="K13" s="62"/>
      <c r="L13" s="62"/>
      <c r="N13" s="291">
        <v>71088</v>
      </c>
      <c r="Q13" s="62">
        <v>35000</v>
      </c>
      <c r="R13" s="62"/>
      <c r="S13" s="62">
        <v>-148025.70000000001</v>
      </c>
      <c r="T13" s="62">
        <v>667029.63</v>
      </c>
      <c r="U13" s="52"/>
      <c r="V13" s="52"/>
      <c r="W13" s="52">
        <v>930005.52</v>
      </c>
      <c r="X13" s="52"/>
      <c r="Y13" s="52">
        <v>641.1</v>
      </c>
      <c r="Z13" s="52">
        <v>1081010</v>
      </c>
      <c r="AA13" s="52"/>
      <c r="AB13" s="52"/>
      <c r="AC13" s="292">
        <v>1360447</v>
      </c>
      <c r="AD13" s="292"/>
      <c r="AE13" s="292"/>
      <c r="AF13" s="292">
        <v>477870.46</v>
      </c>
      <c r="AG13" s="292">
        <v>34599.15</v>
      </c>
      <c r="AH13" s="292"/>
      <c r="AI13" s="292"/>
      <c r="AJ13" s="292"/>
      <c r="AK13" s="292"/>
      <c r="AL13" s="103">
        <f t="shared" si="1"/>
        <v>220308.88</v>
      </c>
      <c r="AM13" s="37">
        <f t="shared" si="2"/>
        <v>71088</v>
      </c>
      <c r="AN13" s="26">
        <f t="shared" si="5"/>
        <v>149220.88</v>
      </c>
      <c r="AO13" s="17">
        <f t="shared" si="3"/>
        <v>2011656.62</v>
      </c>
      <c r="AP13" s="19">
        <f t="shared" si="4"/>
        <v>1872916.6099999999</v>
      </c>
      <c r="AQ13" s="32">
        <f t="shared" si="6"/>
        <v>138740.01000000024</v>
      </c>
    </row>
    <row r="14" spans="1:43" x14ac:dyDescent="0.25">
      <c r="A14" t="s">
        <v>538</v>
      </c>
      <c r="B14" t="s">
        <v>540</v>
      </c>
      <c r="C14" s="97">
        <v>2781</v>
      </c>
      <c r="D14" s="74" t="s">
        <v>1279</v>
      </c>
      <c r="E14" s="62" t="s">
        <v>2217</v>
      </c>
      <c r="F14" s="290">
        <v>96040.68</v>
      </c>
      <c r="G14" s="290">
        <v>0</v>
      </c>
      <c r="H14" s="290">
        <v>343711.91</v>
      </c>
      <c r="I14" s="62">
        <v>3</v>
      </c>
      <c r="J14" s="62">
        <v>343296.5</v>
      </c>
      <c r="K14" s="62"/>
      <c r="L14" s="62"/>
      <c r="N14" s="291">
        <v>42700</v>
      </c>
      <c r="Q14" s="62">
        <v>15000</v>
      </c>
      <c r="R14" s="62"/>
      <c r="S14" s="62">
        <v>-208103.87</v>
      </c>
      <c r="T14" s="62">
        <v>818351.54</v>
      </c>
      <c r="U14" s="52"/>
      <c r="V14" s="52"/>
      <c r="W14" s="52">
        <v>1330008.03</v>
      </c>
      <c r="X14" s="52"/>
      <c r="Y14" s="52">
        <v>399.48</v>
      </c>
      <c r="Z14" s="52">
        <v>680960</v>
      </c>
      <c r="AA14" s="52"/>
      <c r="AB14" s="52">
        <v>400000</v>
      </c>
      <c r="AC14" s="292">
        <v>969936</v>
      </c>
      <c r="AD14" s="292"/>
      <c r="AE14" s="292"/>
      <c r="AF14" s="292">
        <v>1279183.44</v>
      </c>
      <c r="AG14" s="292">
        <v>34621.65</v>
      </c>
      <c r="AH14" s="292"/>
      <c r="AI14" s="292"/>
      <c r="AJ14" s="292"/>
      <c r="AK14" s="292"/>
      <c r="AL14" s="103">
        <f t="shared" si="1"/>
        <v>439752.58999999997</v>
      </c>
      <c r="AM14" s="37">
        <f t="shared" si="2"/>
        <v>42700</v>
      </c>
      <c r="AN14" s="26">
        <f t="shared" si="5"/>
        <v>397052.58999999997</v>
      </c>
      <c r="AO14" s="17">
        <f t="shared" si="3"/>
        <v>2411367.5099999998</v>
      </c>
      <c r="AP14" s="19">
        <f t="shared" si="4"/>
        <v>2283741.09</v>
      </c>
      <c r="AQ14" s="32">
        <f t="shared" si="6"/>
        <v>127626.41999999993</v>
      </c>
    </row>
    <row r="15" spans="1:43" x14ac:dyDescent="0.25">
      <c r="A15" t="s">
        <v>538</v>
      </c>
      <c r="B15" t="s">
        <v>540</v>
      </c>
      <c r="C15" s="97">
        <v>3427</v>
      </c>
      <c r="D15" s="74" t="s">
        <v>1280</v>
      </c>
      <c r="E15" s="62" t="s">
        <v>2218</v>
      </c>
      <c r="F15" s="290">
        <v>109872.9</v>
      </c>
      <c r="G15" s="290">
        <v>0</v>
      </c>
      <c r="H15" s="290">
        <v>141609.81</v>
      </c>
      <c r="I15" s="62">
        <v>1949904.37</v>
      </c>
      <c r="J15" s="62">
        <v>324240.68</v>
      </c>
      <c r="K15" s="62"/>
      <c r="L15" s="62"/>
      <c r="N15" s="291">
        <v>15700</v>
      </c>
      <c r="P15" s="291">
        <v>196.26</v>
      </c>
      <c r="Q15" s="62"/>
      <c r="R15" s="62"/>
      <c r="S15" s="62">
        <v>-1432241.36</v>
      </c>
      <c r="T15" s="62">
        <v>3873985.05</v>
      </c>
      <c r="U15" s="52"/>
      <c r="V15" s="52"/>
      <c r="W15" s="52">
        <v>1117525.0900000001</v>
      </c>
      <c r="X15" s="52">
        <v>107750</v>
      </c>
      <c r="Y15" s="52">
        <v>679.42</v>
      </c>
      <c r="Z15" s="52">
        <v>1295020</v>
      </c>
      <c r="AA15" s="52"/>
      <c r="AB15" s="52"/>
      <c r="AC15" s="292">
        <v>1554898</v>
      </c>
      <c r="AD15" s="292"/>
      <c r="AE15" s="292">
        <v>10792</v>
      </c>
      <c r="AF15" s="292">
        <v>756762.55</v>
      </c>
      <c r="AG15" s="292">
        <v>73798.149999999994</v>
      </c>
      <c r="AH15" s="292"/>
      <c r="AI15" s="292"/>
      <c r="AJ15" s="292"/>
      <c r="AK15" s="292"/>
      <c r="AL15" s="103">
        <f t="shared" si="1"/>
        <v>251482.71</v>
      </c>
      <c r="AM15" s="37">
        <f t="shared" si="2"/>
        <v>15896.26</v>
      </c>
      <c r="AN15" s="26">
        <f t="shared" si="5"/>
        <v>235586.44999999998</v>
      </c>
      <c r="AO15" s="17">
        <f t="shared" si="3"/>
        <v>2520974.5099999998</v>
      </c>
      <c r="AP15" s="19">
        <f t="shared" si="4"/>
        <v>2396250.6999999997</v>
      </c>
      <c r="AQ15" s="32">
        <f t="shared" si="6"/>
        <v>124723.81000000006</v>
      </c>
    </row>
    <row r="16" spans="1:43" x14ac:dyDescent="0.25">
      <c r="A16" t="s">
        <v>538</v>
      </c>
      <c r="B16" t="s">
        <v>540</v>
      </c>
      <c r="C16" s="97">
        <v>2582</v>
      </c>
      <c r="D16" s="74" t="s">
        <v>1281</v>
      </c>
      <c r="E16" s="62" t="s">
        <v>2219</v>
      </c>
      <c r="F16" s="290">
        <v>43366.03</v>
      </c>
      <c r="G16" s="290">
        <v>7800</v>
      </c>
      <c r="H16" s="290">
        <v>197555.58</v>
      </c>
      <c r="I16" s="62">
        <v>1548915.86</v>
      </c>
      <c r="J16" s="62">
        <v>205667.57</v>
      </c>
      <c r="K16" s="62"/>
      <c r="L16" s="62"/>
      <c r="N16" s="291">
        <v>59094</v>
      </c>
      <c r="Q16" s="62"/>
      <c r="R16" s="62"/>
      <c r="S16" s="62">
        <v>-119692.8</v>
      </c>
      <c r="T16" s="62">
        <v>2037072.22</v>
      </c>
      <c r="U16" s="52"/>
      <c r="V16" s="52"/>
      <c r="W16" s="52">
        <v>983853.58</v>
      </c>
      <c r="X16" s="52"/>
      <c r="Y16" s="52">
        <v>270.39</v>
      </c>
      <c r="Z16" s="52">
        <v>886310</v>
      </c>
      <c r="AA16" s="52"/>
      <c r="AB16" s="52">
        <v>80000</v>
      </c>
      <c r="AC16" s="292">
        <v>1206106</v>
      </c>
      <c r="AD16" s="292"/>
      <c r="AE16" s="292"/>
      <c r="AF16" s="292">
        <v>564571.4</v>
      </c>
      <c r="AG16" s="292">
        <v>72370.95</v>
      </c>
      <c r="AH16" s="292"/>
      <c r="AI16" s="292"/>
      <c r="AJ16" s="292"/>
      <c r="AK16" s="292">
        <v>70000</v>
      </c>
      <c r="AL16" s="103">
        <f t="shared" si="1"/>
        <v>248721.61</v>
      </c>
      <c r="AM16" s="37">
        <f t="shared" si="2"/>
        <v>59094</v>
      </c>
      <c r="AN16" s="26">
        <f t="shared" si="5"/>
        <v>189627.61</v>
      </c>
      <c r="AO16" s="17">
        <f t="shared" si="3"/>
        <v>1950433.97</v>
      </c>
      <c r="AP16" s="19">
        <f t="shared" si="4"/>
        <v>1913048.3499999999</v>
      </c>
      <c r="AQ16" s="32">
        <f t="shared" si="6"/>
        <v>37385.620000000112</v>
      </c>
    </row>
    <row r="17" spans="1:43" x14ac:dyDescent="0.25">
      <c r="A17" t="s">
        <v>538</v>
      </c>
      <c r="B17" t="s">
        <v>540</v>
      </c>
      <c r="C17" s="97">
        <v>1491</v>
      </c>
      <c r="D17" s="74" t="s">
        <v>1282</v>
      </c>
      <c r="E17" s="62" t="s">
        <v>2220</v>
      </c>
      <c r="F17" s="290">
        <v>226051.83</v>
      </c>
      <c r="G17" s="290">
        <v>0</v>
      </c>
      <c r="H17" s="290">
        <v>41820.65</v>
      </c>
      <c r="I17" s="62">
        <v>280330.23999999999</v>
      </c>
      <c r="J17" s="62">
        <v>516552</v>
      </c>
      <c r="K17" s="62"/>
      <c r="L17" s="62"/>
      <c r="N17" s="291">
        <v>7395</v>
      </c>
      <c r="Q17" s="62"/>
      <c r="R17" s="62"/>
      <c r="S17" s="62">
        <v>-174280.82</v>
      </c>
      <c r="T17" s="62">
        <v>2706524.69</v>
      </c>
      <c r="U17" s="52"/>
      <c r="V17" s="52"/>
      <c r="W17" s="52">
        <v>714637.68</v>
      </c>
      <c r="X17" s="52">
        <v>73350</v>
      </c>
      <c r="Y17" s="52">
        <v>1214.07</v>
      </c>
      <c r="Z17" s="52">
        <v>1023060</v>
      </c>
      <c r="AA17" s="52"/>
      <c r="AB17" s="52"/>
      <c r="AC17" s="292">
        <v>1140761</v>
      </c>
      <c r="AD17" s="292"/>
      <c r="AE17" s="292">
        <v>1120</v>
      </c>
      <c r="AF17" s="292">
        <v>2044366.95</v>
      </c>
      <c r="AG17" s="292">
        <v>74577.95</v>
      </c>
      <c r="AH17" s="292"/>
      <c r="AI17" s="292"/>
      <c r="AJ17" s="292"/>
      <c r="AK17" s="292"/>
      <c r="AL17" s="103">
        <f t="shared" si="1"/>
        <v>267872.48</v>
      </c>
      <c r="AM17" s="37">
        <f t="shared" si="2"/>
        <v>7395</v>
      </c>
      <c r="AN17" s="26">
        <f t="shared" si="5"/>
        <v>260477.47999999998</v>
      </c>
      <c r="AO17" s="17">
        <f t="shared" si="3"/>
        <v>1812261.75</v>
      </c>
      <c r="AP17" s="19">
        <f t="shared" si="4"/>
        <v>3260825.9000000004</v>
      </c>
      <c r="AQ17" s="32">
        <f t="shared" si="6"/>
        <v>-1448564.1500000004</v>
      </c>
    </row>
    <row r="18" spans="1:43" x14ac:dyDescent="0.25">
      <c r="A18" t="s">
        <v>538</v>
      </c>
      <c r="B18" t="s">
        <v>540</v>
      </c>
      <c r="C18" s="97">
        <v>2154</v>
      </c>
      <c r="D18" s="74" t="s">
        <v>1283</v>
      </c>
      <c r="E18" s="62" t="s">
        <v>2221</v>
      </c>
      <c r="F18" s="290">
        <v>150742.76999999999</v>
      </c>
      <c r="G18" s="290">
        <v>44600</v>
      </c>
      <c r="H18" s="290">
        <v>52603.03</v>
      </c>
      <c r="I18" s="62">
        <v>83665.039999999994</v>
      </c>
      <c r="J18" s="62">
        <v>234739.75</v>
      </c>
      <c r="K18" s="62"/>
      <c r="L18" s="62"/>
      <c r="N18" s="291">
        <v>11650</v>
      </c>
      <c r="Q18" s="62"/>
      <c r="R18" s="62"/>
      <c r="S18" s="62">
        <v>128166.69</v>
      </c>
      <c r="T18" s="62">
        <v>865508.28</v>
      </c>
      <c r="U18" s="52"/>
      <c r="V18" s="52"/>
      <c r="W18" s="52">
        <v>1661130.4</v>
      </c>
      <c r="X18" s="52"/>
      <c r="Y18" s="52">
        <v>546.30999999999995</v>
      </c>
      <c r="Z18" s="52">
        <v>1399210</v>
      </c>
      <c r="AA18" s="52"/>
      <c r="AB18" s="52"/>
      <c r="AC18" s="292">
        <v>1481210</v>
      </c>
      <c r="AD18" s="292"/>
      <c r="AE18" s="292">
        <v>2000</v>
      </c>
      <c r="AF18" s="292">
        <v>1878342.49</v>
      </c>
      <c r="AG18" s="292">
        <v>91645.55</v>
      </c>
      <c r="AH18" s="292"/>
      <c r="AI18" s="292"/>
      <c r="AJ18" s="292"/>
      <c r="AK18" s="292"/>
      <c r="AL18" s="103">
        <f t="shared" si="1"/>
        <v>247945.8</v>
      </c>
      <c r="AM18" s="37">
        <f t="shared" si="2"/>
        <v>11650</v>
      </c>
      <c r="AN18" s="26">
        <f t="shared" si="5"/>
        <v>236295.8</v>
      </c>
      <c r="AO18" s="17">
        <f t="shared" si="3"/>
        <v>3060886.71</v>
      </c>
      <c r="AP18" s="19">
        <f t="shared" si="4"/>
        <v>3453198.04</v>
      </c>
      <c r="AQ18" s="32">
        <f t="shared" si="6"/>
        <v>-392311.33000000007</v>
      </c>
    </row>
    <row r="19" spans="1:43" x14ac:dyDescent="0.25">
      <c r="A19" t="s">
        <v>538</v>
      </c>
      <c r="B19" t="s">
        <v>540</v>
      </c>
      <c r="C19" s="97">
        <v>3909</v>
      </c>
      <c r="D19" s="74" t="s">
        <v>1284</v>
      </c>
      <c r="E19" s="62" t="s">
        <v>2222</v>
      </c>
      <c r="F19" s="290">
        <v>139653.49</v>
      </c>
      <c r="G19" s="290">
        <v>0</v>
      </c>
      <c r="H19" s="290">
        <v>89745.2</v>
      </c>
      <c r="I19" s="62">
        <v>48150.15</v>
      </c>
      <c r="J19" s="62">
        <v>162283.49</v>
      </c>
      <c r="K19" s="62"/>
      <c r="L19" s="62"/>
      <c r="N19" s="291">
        <v>38370</v>
      </c>
      <c r="Q19" s="62"/>
      <c r="R19" s="62"/>
      <c r="S19" s="62">
        <v>-2879858</v>
      </c>
      <c r="T19" s="62">
        <v>2831701.19</v>
      </c>
      <c r="U19" s="52"/>
      <c r="V19" s="52"/>
      <c r="W19" s="52">
        <v>1552165.27</v>
      </c>
      <c r="X19" s="52"/>
      <c r="Y19" s="52">
        <v>767.02</v>
      </c>
      <c r="Z19" s="52">
        <v>595240</v>
      </c>
      <c r="AA19" s="52"/>
      <c r="AB19" s="52"/>
      <c r="AC19" s="292">
        <v>903269.5</v>
      </c>
      <c r="AD19" s="292">
        <v>2500</v>
      </c>
      <c r="AE19" s="292">
        <v>960</v>
      </c>
      <c r="AF19" s="292">
        <v>703804.2</v>
      </c>
      <c r="AG19" s="292">
        <v>52624.95</v>
      </c>
      <c r="AH19" s="292"/>
      <c r="AI19" s="292"/>
      <c r="AJ19" s="292"/>
      <c r="AK19" s="292"/>
      <c r="AL19" s="103">
        <f t="shared" si="1"/>
        <v>229398.69</v>
      </c>
      <c r="AM19" s="37">
        <f t="shared" si="2"/>
        <v>38370</v>
      </c>
      <c r="AN19" s="26">
        <f t="shared" si="5"/>
        <v>191028.69</v>
      </c>
      <c r="AO19" s="17">
        <f t="shared" si="3"/>
        <v>2148172.29</v>
      </c>
      <c r="AP19" s="19">
        <f t="shared" si="4"/>
        <v>1663158.65</v>
      </c>
      <c r="AQ19" s="32">
        <f t="shared" si="6"/>
        <v>485013.64000000013</v>
      </c>
    </row>
    <row r="20" spans="1:43" x14ac:dyDescent="0.25">
      <c r="A20" t="s">
        <v>538</v>
      </c>
      <c r="B20" t="s">
        <v>540</v>
      </c>
      <c r="C20" s="97">
        <v>2875</v>
      </c>
      <c r="D20" s="74" t="s">
        <v>1285</v>
      </c>
      <c r="E20" s="62" t="s">
        <v>2223</v>
      </c>
      <c r="F20" s="290">
        <v>514915.97</v>
      </c>
      <c r="G20" s="290">
        <v>7800</v>
      </c>
      <c r="H20" s="290">
        <v>224194.95</v>
      </c>
      <c r="I20" s="62">
        <v>2580676.91</v>
      </c>
      <c r="J20" s="62">
        <v>442210.59</v>
      </c>
      <c r="K20" s="62"/>
      <c r="L20" s="62"/>
      <c r="N20" s="291">
        <v>11550</v>
      </c>
      <c r="P20" s="291">
        <v>1000</v>
      </c>
      <c r="Q20" s="62"/>
      <c r="R20" s="62"/>
      <c r="S20" s="62">
        <v>-1934955.9</v>
      </c>
      <c r="T20" s="62">
        <v>5546813.3099999996</v>
      </c>
      <c r="U20" s="52"/>
      <c r="V20" s="52"/>
      <c r="W20" s="52">
        <v>1087642.3</v>
      </c>
      <c r="X20" s="52"/>
      <c r="Y20" s="52">
        <v>1780.51</v>
      </c>
      <c r="Z20" s="52">
        <v>881850</v>
      </c>
      <c r="AA20" s="52"/>
      <c r="AB20" s="52"/>
      <c r="AC20" s="292">
        <v>1020190</v>
      </c>
      <c r="AD20" s="292"/>
      <c r="AE20" s="292">
        <v>41726</v>
      </c>
      <c r="AF20" s="292">
        <v>658610.15</v>
      </c>
      <c r="AG20" s="292">
        <v>91539.65</v>
      </c>
      <c r="AH20" s="292"/>
      <c r="AI20" s="292"/>
      <c r="AJ20" s="292"/>
      <c r="AK20" s="292">
        <v>1400</v>
      </c>
      <c r="AL20" s="103">
        <f t="shared" si="1"/>
        <v>746910.91999999993</v>
      </c>
      <c r="AM20" s="37">
        <f t="shared" si="2"/>
        <v>12550</v>
      </c>
      <c r="AN20" s="26">
        <f t="shared" si="5"/>
        <v>734360.91999999993</v>
      </c>
      <c r="AO20" s="17">
        <f t="shared" si="3"/>
        <v>1971272.81</v>
      </c>
      <c r="AP20" s="19">
        <f t="shared" si="4"/>
        <v>1813465.7999999998</v>
      </c>
      <c r="AQ20" s="32">
        <f t="shared" si="6"/>
        <v>157807.01000000024</v>
      </c>
    </row>
    <row r="21" spans="1:43" x14ac:dyDescent="0.25">
      <c r="A21" t="s">
        <v>538</v>
      </c>
      <c r="B21" t="s">
        <v>540</v>
      </c>
      <c r="C21" s="97">
        <v>4102</v>
      </c>
      <c r="D21" s="74" t="s">
        <v>1286</v>
      </c>
      <c r="E21" s="62" t="s">
        <v>2224</v>
      </c>
      <c r="F21" s="290">
        <v>170760.28</v>
      </c>
      <c r="G21" s="290">
        <v>0</v>
      </c>
      <c r="H21" s="290">
        <v>194722.06</v>
      </c>
      <c r="I21" s="62">
        <v>2559295.7999999998</v>
      </c>
      <c r="J21" s="62">
        <v>1244247.27</v>
      </c>
      <c r="K21" s="62"/>
      <c r="L21" s="62"/>
      <c r="N21" s="291">
        <v>64425</v>
      </c>
      <c r="Q21" s="62">
        <v>33000</v>
      </c>
      <c r="R21" s="62"/>
      <c r="S21" s="62">
        <v>2638502.58</v>
      </c>
      <c r="T21" s="62">
        <v>1606327.04</v>
      </c>
      <c r="U21" s="52"/>
      <c r="V21" s="52"/>
      <c r="W21" s="52">
        <v>3050089.51</v>
      </c>
      <c r="X21" s="52">
        <v>3000</v>
      </c>
      <c r="Y21" s="52">
        <v>954.34</v>
      </c>
      <c r="Z21" s="52">
        <v>1904322</v>
      </c>
      <c r="AA21" s="52"/>
      <c r="AB21" s="52"/>
      <c r="AC21" s="292">
        <v>2550472</v>
      </c>
      <c r="AD21" s="292"/>
      <c r="AE21" s="292">
        <v>2720</v>
      </c>
      <c r="AF21" s="292">
        <v>2357606.2599999998</v>
      </c>
      <c r="AG21" s="292">
        <v>111489.8</v>
      </c>
      <c r="AH21" s="292"/>
      <c r="AI21" s="292"/>
      <c r="AJ21" s="292"/>
      <c r="AK21" s="292"/>
      <c r="AL21" s="103">
        <f t="shared" si="1"/>
        <v>365482.33999999997</v>
      </c>
      <c r="AM21" s="37">
        <f t="shared" si="2"/>
        <v>64425</v>
      </c>
      <c r="AN21" s="26">
        <f t="shared" si="5"/>
        <v>301057.33999999997</v>
      </c>
      <c r="AO21" s="17">
        <f t="shared" si="3"/>
        <v>4958365.8499999996</v>
      </c>
      <c r="AP21" s="19">
        <f t="shared" si="4"/>
        <v>5022288.0599999996</v>
      </c>
      <c r="AQ21" s="32">
        <f t="shared" si="6"/>
        <v>-63922.209999999963</v>
      </c>
    </row>
    <row r="22" spans="1:43" x14ac:dyDescent="0.25">
      <c r="A22" t="s">
        <v>538</v>
      </c>
      <c r="B22" t="s">
        <v>540</v>
      </c>
      <c r="C22" s="97">
        <v>3593</v>
      </c>
      <c r="D22" s="74" t="s">
        <v>1287</v>
      </c>
      <c r="E22" s="62" t="s">
        <v>2225</v>
      </c>
      <c r="F22" s="290">
        <v>425187.71</v>
      </c>
      <c r="G22" s="290">
        <v>0</v>
      </c>
      <c r="H22" s="290">
        <v>124911.12</v>
      </c>
      <c r="I22" s="62">
        <v>1935369.17</v>
      </c>
      <c r="J22" s="62">
        <v>510968.17</v>
      </c>
      <c r="K22" s="62"/>
      <c r="L22" s="62"/>
      <c r="N22" s="291">
        <v>10850</v>
      </c>
      <c r="P22" s="291">
        <v>698</v>
      </c>
      <c r="Q22" s="62"/>
      <c r="R22" s="62"/>
      <c r="S22" s="62">
        <v>1523738.49</v>
      </c>
      <c r="T22" s="62">
        <v>1373222.93</v>
      </c>
      <c r="U22" s="52"/>
      <c r="V22" s="52"/>
      <c r="W22" s="52">
        <v>1056454.3500000001</v>
      </c>
      <c r="X22" s="52"/>
      <c r="Y22" s="52">
        <v>1514.71</v>
      </c>
      <c r="Z22" s="52">
        <v>1391190</v>
      </c>
      <c r="AA22" s="52"/>
      <c r="AB22" s="52"/>
      <c r="AC22" s="292">
        <v>1511029</v>
      </c>
      <c r="AD22" s="292">
        <v>11000</v>
      </c>
      <c r="AE22" s="292">
        <v>19720</v>
      </c>
      <c r="AF22" s="292">
        <v>646025.86</v>
      </c>
      <c r="AG22" s="292">
        <v>132962.45000000001</v>
      </c>
      <c r="AH22" s="292"/>
      <c r="AI22" s="292"/>
      <c r="AJ22" s="292"/>
      <c r="AK22" s="292"/>
      <c r="AL22" s="103">
        <f t="shared" si="1"/>
        <v>550098.83000000007</v>
      </c>
      <c r="AM22" s="37">
        <f t="shared" si="2"/>
        <v>11548</v>
      </c>
      <c r="AN22" s="26">
        <f t="shared" si="5"/>
        <v>538550.83000000007</v>
      </c>
      <c r="AO22" s="17">
        <f t="shared" si="3"/>
        <v>2449159.06</v>
      </c>
      <c r="AP22" s="19">
        <f t="shared" si="4"/>
        <v>2320737.31</v>
      </c>
      <c r="AQ22" s="32">
        <f t="shared" si="6"/>
        <v>128421.75</v>
      </c>
    </row>
    <row r="23" spans="1:43" x14ac:dyDescent="0.25">
      <c r="A23" t="s">
        <v>538</v>
      </c>
      <c r="B23" t="s">
        <v>540</v>
      </c>
      <c r="C23" s="97">
        <v>2119</v>
      </c>
      <c r="D23" s="74" t="s">
        <v>1288</v>
      </c>
      <c r="E23" s="62" t="s">
        <v>2226</v>
      </c>
      <c r="F23" s="290">
        <v>469297.67</v>
      </c>
      <c r="G23" s="290">
        <v>0</v>
      </c>
      <c r="H23" s="290">
        <v>106215.26</v>
      </c>
      <c r="I23" s="62">
        <v>2549567.54</v>
      </c>
      <c r="J23" s="62">
        <v>213332.85</v>
      </c>
      <c r="K23" s="62"/>
      <c r="L23" s="62"/>
      <c r="N23" s="291">
        <v>27101</v>
      </c>
      <c r="Q23" s="62"/>
      <c r="R23" s="62"/>
      <c r="S23" s="62">
        <v>3082603.73</v>
      </c>
      <c r="T23" s="62">
        <v>466379.49</v>
      </c>
      <c r="U23" s="52"/>
      <c r="V23" s="52"/>
      <c r="W23" s="52">
        <v>653375.36</v>
      </c>
      <c r="X23" s="52">
        <v>117555</v>
      </c>
      <c r="Y23" s="52">
        <v>2236.54</v>
      </c>
      <c r="Z23" s="52">
        <v>593900</v>
      </c>
      <c r="AA23" s="52"/>
      <c r="AB23" s="52">
        <v>121565</v>
      </c>
      <c r="AC23" s="292">
        <v>869681</v>
      </c>
      <c r="AD23" s="292"/>
      <c r="AE23" s="292"/>
      <c r="AF23" s="292">
        <v>653685.5</v>
      </c>
      <c r="AG23" s="292">
        <v>91101.3</v>
      </c>
      <c r="AH23" s="292"/>
      <c r="AI23" s="292"/>
      <c r="AJ23" s="292"/>
      <c r="AK23" s="292">
        <v>33800</v>
      </c>
      <c r="AL23" s="103">
        <f t="shared" si="1"/>
        <v>575512.92999999993</v>
      </c>
      <c r="AM23" s="37">
        <f t="shared" si="2"/>
        <v>27101</v>
      </c>
      <c r="AN23" s="26">
        <f t="shared" si="5"/>
        <v>548411.92999999993</v>
      </c>
      <c r="AO23" s="17">
        <f t="shared" si="3"/>
        <v>1488631.9</v>
      </c>
      <c r="AP23" s="19">
        <f t="shared" si="4"/>
        <v>1648267.8</v>
      </c>
      <c r="AQ23" s="32">
        <f t="shared" si="6"/>
        <v>-159635.90000000014</v>
      </c>
    </row>
    <row r="24" spans="1:43" x14ac:dyDescent="0.25">
      <c r="A24" t="s">
        <v>538</v>
      </c>
      <c r="B24" t="s">
        <v>540</v>
      </c>
      <c r="C24" s="97">
        <v>2646</v>
      </c>
      <c r="D24" s="74" t="s">
        <v>1289</v>
      </c>
      <c r="E24" s="62" t="s">
        <v>2227</v>
      </c>
      <c r="F24" s="290">
        <v>17182.169999999998</v>
      </c>
      <c r="G24" s="290">
        <v>56000</v>
      </c>
      <c r="H24" s="290">
        <v>126920.59</v>
      </c>
      <c r="I24" s="62">
        <v>325572.96999999997</v>
      </c>
      <c r="J24" s="62">
        <v>385600.55</v>
      </c>
      <c r="K24" s="62"/>
      <c r="L24" s="62"/>
      <c r="N24" s="291">
        <v>5990</v>
      </c>
      <c r="Q24" s="62"/>
      <c r="R24" s="62"/>
      <c r="S24" s="62">
        <v>-448549.25</v>
      </c>
      <c r="T24" s="62">
        <v>1804328.64</v>
      </c>
      <c r="U24" s="52"/>
      <c r="V24" s="52"/>
      <c r="W24" s="52">
        <v>774460.27</v>
      </c>
      <c r="X24" s="52">
        <v>365800</v>
      </c>
      <c r="Y24" s="52">
        <v>531.17999999999995</v>
      </c>
      <c r="Z24" s="52">
        <v>919686</v>
      </c>
      <c r="AA24" s="52"/>
      <c r="AB24" s="52">
        <v>20000</v>
      </c>
      <c r="AC24" s="292">
        <v>1039912</v>
      </c>
      <c r="AD24" s="292"/>
      <c r="AE24" s="292">
        <v>1500</v>
      </c>
      <c r="AF24" s="292">
        <v>1353418.51</v>
      </c>
      <c r="AG24" s="292">
        <v>53833.05</v>
      </c>
      <c r="AH24" s="292"/>
      <c r="AI24" s="292"/>
      <c r="AJ24" s="292"/>
      <c r="AK24" s="292">
        <v>3200</v>
      </c>
      <c r="AL24" s="103">
        <f t="shared" si="1"/>
        <v>200102.76</v>
      </c>
      <c r="AM24" s="37">
        <f t="shared" si="2"/>
        <v>5990</v>
      </c>
      <c r="AN24" s="26">
        <f t="shared" si="5"/>
        <v>194112.76</v>
      </c>
      <c r="AO24" s="17">
        <f t="shared" si="3"/>
        <v>2080477.45</v>
      </c>
      <c r="AP24" s="19">
        <f t="shared" si="4"/>
        <v>2451863.5599999996</v>
      </c>
      <c r="AQ24" s="32">
        <f t="shared" si="6"/>
        <v>-371386.10999999964</v>
      </c>
    </row>
    <row r="25" spans="1:43" x14ac:dyDescent="0.25">
      <c r="A25" t="s">
        <v>538</v>
      </c>
      <c r="B25" t="s">
        <v>540</v>
      </c>
      <c r="C25" s="97">
        <v>6232</v>
      </c>
      <c r="D25" s="74" t="s">
        <v>1290</v>
      </c>
      <c r="E25" s="62" t="s">
        <v>2228</v>
      </c>
      <c r="F25" s="290">
        <v>307195.68</v>
      </c>
      <c r="G25" s="290">
        <v>10160</v>
      </c>
      <c r="H25" s="290">
        <v>518232.19</v>
      </c>
      <c r="I25" s="62">
        <v>457244.98</v>
      </c>
      <c r="J25" s="62">
        <v>93706.98</v>
      </c>
      <c r="K25" s="62"/>
      <c r="L25" s="62"/>
      <c r="N25" s="291">
        <v>26951.19</v>
      </c>
      <c r="Q25" s="62"/>
      <c r="R25" s="62"/>
      <c r="S25" s="62">
        <v>-630879.27</v>
      </c>
      <c r="T25" s="62">
        <v>1601555.91</v>
      </c>
      <c r="U25" s="52"/>
      <c r="V25" s="52"/>
      <c r="W25" s="52">
        <v>2502696.06</v>
      </c>
      <c r="X25" s="52">
        <v>500</v>
      </c>
      <c r="Y25" s="52">
        <v>1444.93</v>
      </c>
      <c r="Z25" s="52">
        <v>947200</v>
      </c>
      <c r="AA25" s="52"/>
      <c r="AB25" s="52"/>
      <c r="AC25" s="292">
        <v>1445526</v>
      </c>
      <c r="AD25" s="292"/>
      <c r="AE25" s="292">
        <v>4300</v>
      </c>
      <c r="AF25" s="292">
        <v>1434262.45</v>
      </c>
      <c r="AG25" s="292">
        <v>90944.9</v>
      </c>
      <c r="AH25" s="292"/>
      <c r="AI25" s="292"/>
      <c r="AJ25" s="292"/>
      <c r="AK25" s="292">
        <v>1</v>
      </c>
      <c r="AL25" s="103">
        <f t="shared" si="1"/>
        <v>835587.87</v>
      </c>
      <c r="AM25" s="37">
        <f t="shared" si="2"/>
        <v>26951.19</v>
      </c>
      <c r="AN25" s="26">
        <f t="shared" si="5"/>
        <v>808636.68</v>
      </c>
      <c r="AO25" s="17">
        <f t="shared" si="3"/>
        <v>3451840.99</v>
      </c>
      <c r="AP25" s="19">
        <f t="shared" si="4"/>
        <v>2975034.35</v>
      </c>
      <c r="AQ25" s="32">
        <f t="shared" si="6"/>
        <v>476806.64000000013</v>
      </c>
    </row>
    <row r="26" spans="1:43" x14ac:dyDescent="0.25">
      <c r="A26" t="s">
        <v>538</v>
      </c>
      <c r="B26" t="s">
        <v>540</v>
      </c>
      <c r="C26" s="97">
        <v>5126</v>
      </c>
      <c r="D26" s="74" t="s">
        <v>1291</v>
      </c>
      <c r="E26" s="62" t="s">
        <v>2229</v>
      </c>
      <c r="F26" s="290">
        <v>166634.45000000001</v>
      </c>
      <c r="G26" s="290">
        <v>43000</v>
      </c>
      <c r="H26" s="290">
        <v>396510.3</v>
      </c>
      <c r="I26" s="62">
        <v>128700.22</v>
      </c>
      <c r="J26" s="62">
        <v>233918.39</v>
      </c>
      <c r="K26" s="62"/>
      <c r="L26" s="62"/>
      <c r="N26" s="291">
        <v>32630</v>
      </c>
      <c r="Q26" s="62"/>
      <c r="R26" s="62"/>
      <c r="S26" s="62">
        <v>-449481.79</v>
      </c>
      <c r="T26" s="62">
        <v>1188537.31</v>
      </c>
      <c r="U26" s="52"/>
      <c r="V26" s="52"/>
      <c r="W26" s="52">
        <v>1221390.74</v>
      </c>
      <c r="X26" s="52"/>
      <c r="Y26" s="52">
        <v>780.73</v>
      </c>
      <c r="Z26" s="52">
        <v>996430</v>
      </c>
      <c r="AA26" s="52"/>
      <c r="AB26" s="52">
        <v>7800</v>
      </c>
      <c r="AC26" s="292">
        <v>1288680</v>
      </c>
      <c r="AD26" s="292"/>
      <c r="AE26" s="292">
        <v>9660</v>
      </c>
      <c r="AF26" s="292">
        <v>619974.98</v>
      </c>
      <c r="AG26" s="292">
        <v>51113.65</v>
      </c>
      <c r="AH26" s="292"/>
      <c r="AI26" s="292"/>
      <c r="AJ26" s="292"/>
      <c r="AK26" s="292"/>
      <c r="AL26" s="103">
        <f t="shared" si="1"/>
        <v>606144.75</v>
      </c>
      <c r="AM26" s="37">
        <f t="shared" si="2"/>
        <v>32630</v>
      </c>
      <c r="AN26" s="26">
        <f t="shared" si="5"/>
        <v>573514.75</v>
      </c>
      <c r="AO26" s="17">
        <f t="shared" si="3"/>
        <v>2226401.4699999997</v>
      </c>
      <c r="AP26" s="19">
        <f t="shared" si="4"/>
        <v>1969428.63</v>
      </c>
      <c r="AQ26" s="32">
        <f t="shared" si="6"/>
        <v>256972.83999999985</v>
      </c>
    </row>
    <row r="27" spans="1:43" x14ac:dyDescent="0.25">
      <c r="A27" t="s">
        <v>538</v>
      </c>
      <c r="B27" t="s">
        <v>540</v>
      </c>
      <c r="C27" s="97">
        <v>2780</v>
      </c>
      <c r="D27" s="74" t="s">
        <v>1292</v>
      </c>
      <c r="E27" s="62" t="s">
        <v>2349</v>
      </c>
      <c r="F27" s="290">
        <v>150504.23000000001</v>
      </c>
      <c r="G27" s="290">
        <v>0</v>
      </c>
      <c r="H27" s="290">
        <v>121070.2</v>
      </c>
      <c r="I27" s="62">
        <v>687756.56</v>
      </c>
      <c r="J27" s="62">
        <v>321174.63</v>
      </c>
      <c r="K27" s="62"/>
      <c r="L27" s="62"/>
      <c r="N27" s="291">
        <v>13854</v>
      </c>
      <c r="P27" s="291">
        <v>415572.97</v>
      </c>
      <c r="Q27" s="62"/>
      <c r="R27" s="62"/>
      <c r="S27" s="62">
        <v>-1963265.48</v>
      </c>
      <c r="T27" s="62">
        <v>3378480.39</v>
      </c>
      <c r="U27" s="52"/>
      <c r="V27" s="52"/>
      <c r="W27" s="52">
        <v>355705.29</v>
      </c>
      <c r="X27" s="52"/>
      <c r="Y27" s="52">
        <v>722.94</v>
      </c>
      <c r="Z27" s="52">
        <v>1007020</v>
      </c>
      <c r="AA27" s="52"/>
      <c r="AB27" s="52"/>
      <c r="AC27" s="292">
        <v>1240380</v>
      </c>
      <c r="AD27" s="292"/>
      <c r="AE27" s="292"/>
      <c r="AF27" s="292">
        <v>507054.19</v>
      </c>
      <c r="AG27" s="292">
        <v>164741.29999999999</v>
      </c>
      <c r="AH27" s="292"/>
      <c r="AI27" s="292"/>
      <c r="AJ27" s="292"/>
      <c r="AK27" s="292"/>
      <c r="AL27" s="103">
        <f t="shared" si="1"/>
        <v>271574.43</v>
      </c>
      <c r="AM27" s="37">
        <f t="shared" si="2"/>
        <v>429426.97</v>
      </c>
      <c r="AN27" s="26">
        <f t="shared" si="5"/>
        <v>-157852.53999999998</v>
      </c>
      <c r="AO27" s="17">
        <f t="shared" si="3"/>
        <v>1363448.23</v>
      </c>
      <c r="AP27" s="19">
        <f t="shared" si="4"/>
        <v>1912175.49</v>
      </c>
      <c r="AQ27" s="32">
        <f t="shared" si="6"/>
        <v>-548727.26</v>
      </c>
    </row>
    <row r="28" spans="1:43" x14ac:dyDescent="0.25">
      <c r="A28" t="s">
        <v>538</v>
      </c>
      <c r="B28" t="s">
        <v>540</v>
      </c>
      <c r="C28" s="97">
        <v>2904</v>
      </c>
      <c r="D28" s="74" t="s">
        <v>1293</v>
      </c>
      <c r="E28" s="62" t="s">
        <v>2354</v>
      </c>
      <c r="F28" s="290">
        <v>211287.87</v>
      </c>
      <c r="G28" s="290">
        <v>7800</v>
      </c>
      <c r="H28" s="290">
        <v>142118.18</v>
      </c>
      <c r="I28" s="62">
        <v>3515596.2</v>
      </c>
      <c r="J28" s="62">
        <v>248782.91</v>
      </c>
      <c r="K28" s="62"/>
      <c r="L28" s="62"/>
      <c r="N28" s="291">
        <v>31698</v>
      </c>
      <c r="Q28" s="62"/>
      <c r="R28" s="62"/>
      <c r="S28" s="62">
        <v>-622551.92000000004</v>
      </c>
      <c r="T28" s="62">
        <v>4652638.84</v>
      </c>
      <c r="U28" s="52"/>
      <c r="V28" s="52"/>
      <c r="W28" s="52">
        <v>742881.87</v>
      </c>
      <c r="X28" s="52">
        <v>126850</v>
      </c>
      <c r="Y28" s="52">
        <v>1367.71</v>
      </c>
      <c r="Z28" s="52">
        <v>408170</v>
      </c>
      <c r="AA28" s="52"/>
      <c r="AB28" s="52"/>
      <c r="AC28" s="292">
        <v>527182</v>
      </c>
      <c r="AD28" s="292"/>
      <c r="AE28" s="292">
        <v>7312</v>
      </c>
      <c r="AF28" s="292">
        <v>551735.68999999994</v>
      </c>
      <c r="AG28" s="292">
        <v>81728.649999999994</v>
      </c>
      <c r="AH28" s="292"/>
      <c r="AI28" s="292"/>
      <c r="AJ28" s="292"/>
      <c r="AK28" s="292"/>
      <c r="AL28" s="103">
        <f t="shared" si="1"/>
        <v>361206.05</v>
      </c>
      <c r="AM28" s="37">
        <f t="shared" si="2"/>
        <v>31698</v>
      </c>
      <c r="AN28" s="26">
        <f t="shared" si="5"/>
        <v>329508.05</v>
      </c>
      <c r="AO28" s="17">
        <f t="shared" si="3"/>
        <v>1279269.58</v>
      </c>
      <c r="AP28" s="19">
        <f t="shared" si="4"/>
        <v>1167958.3399999999</v>
      </c>
      <c r="AQ28" s="32">
        <f t="shared" si="6"/>
        <v>111311.24000000022</v>
      </c>
    </row>
    <row r="29" spans="1:43" x14ac:dyDescent="0.25">
      <c r="A29" t="s">
        <v>543</v>
      </c>
      <c r="B29" t="s">
        <v>544</v>
      </c>
      <c r="C29" s="97">
        <v>3964</v>
      </c>
      <c r="D29" s="74" t="s">
        <v>1294</v>
      </c>
      <c r="E29" s="62" t="s">
        <v>2230</v>
      </c>
      <c r="F29" s="290">
        <v>69707.44</v>
      </c>
      <c r="G29" s="290">
        <v>0</v>
      </c>
      <c r="H29" s="290">
        <v>10145.51</v>
      </c>
      <c r="I29" s="62">
        <v>2364421.5499999998</v>
      </c>
      <c r="J29" s="62">
        <v>232165.88</v>
      </c>
      <c r="K29" s="62"/>
      <c r="L29" s="62"/>
      <c r="N29" s="291">
        <v>5460</v>
      </c>
      <c r="Q29" s="62"/>
      <c r="R29" s="62"/>
      <c r="S29" s="62">
        <v>-1057125.8</v>
      </c>
      <c r="T29" s="62">
        <v>3908830.71</v>
      </c>
      <c r="U29" s="52"/>
      <c r="V29" s="52"/>
      <c r="W29" s="52">
        <v>369275.38</v>
      </c>
      <c r="X29" s="52">
        <v>27790</v>
      </c>
      <c r="Y29" s="52">
        <v>807.86</v>
      </c>
      <c r="Z29" s="52">
        <v>1487800</v>
      </c>
      <c r="AA29" s="52"/>
      <c r="AB29" s="52">
        <v>2101906.87</v>
      </c>
      <c r="AC29" s="292">
        <v>2084224</v>
      </c>
      <c r="AD29" s="292"/>
      <c r="AE29" s="292">
        <v>36800</v>
      </c>
      <c r="AF29" s="292">
        <v>1695182.94</v>
      </c>
      <c r="AG29" s="292">
        <v>218617.7</v>
      </c>
      <c r="AH29" s="292">
        <v>1100</v>
      </c>
      <c r="AI29" s="292"/>
      <c r="AJ29" s="292"/>
      <c r="AK29" s="292">
        <v>100000</v>
      </c>
      <c r="AL29" s="103">
        <f t="shared" si="1"/>
        <v>79852.95</v>
      </c>
      <c r="AM29" s="37">
        <f t="shared" si="2"/>
        <v>5460</v>
      </c>
      <c r="AN29" s="26">
        <f t="shared" si="5"/>
        <v>74392.95</v>
      </c>
      <c r="AO29" s="17">
        <f t="shared" si="3"/>
        <v>3987580.1100000003</v>
      </c>
      <c r="AP29" s="19">
        <f t="shared" si="4"/>
        <v>4135924.64</v>
      </c>
      <c r="AQ29" s="32">
        <f t="shared" si="6"/>
        <v>-148344.5299999998</v>
      </c>
    </row>
    <row r="30" spans="1:43" x14ac:dyDescent="0.25">
      <c r="A30" t="s">
        <v>543</v>
      </c>
      <c r="B30" t="s">
        <v>544</v>
      </c>
      <c r="C30" s="97">
        <v>5112</v>
      </c>
      <c r="D30" s="74" t="s">
        <v>1295</v>
      </c>
      <c r="E30" s="62" t="s">
        <v>2231</v>
      </c>
      <c r="F30" s="290">
        <v>248352.4</v>
      </c>
      <c r="G30" s="290">
        <v>115332</v>
      </c>
      <c r="H30" s="290">
        <v>186379.51</v>
      </c>
      <c r="I30" s="62">
        <v>984456</v>
      </c>
      <c r="J30" s="62">
        <v>319133</v>
      </c>
      <c r="K30" s="62"/>
      <c r="L30" s="62"/>
      <c r="P30" s="291">
        <v>567890.65</v>
      </c>
      <c r="Q30" s="62"/>
      <c r="R30" s="62"/>
      <c r="S30" s="62">
        <v>-2673952.41</v>
      </c>
      <c r="T30" s="62">
        <v>3967213.3</v>
      </c>
      <c r="U30" s="52"/>
      <c r="V30" s="52">
        <v>877.72</v>
      </c>
      <c r="W30" s="52">
        <v>954819.61</v>
      </c>
      <c r="X30" s="52">
        <v>374000</v>
      </c>
      <c r="Y30" s="52"/>
      <c r="Z30" s="52">
        <v>1323440</v>
      </c>
      <c r="AA30" s="52"/>
      <c r="AB30" s="52">
        <v>100000</v>
      </c>
      <c r="AC30" s="292">
        <v>1692670</v>
      </c>
      <c r="AD30" s="292"/>
      <c r="AE30" s="292">
        <v>19908</v>
      </c>
      <c r="AF30" s="292">
        <v>875561.96</v>
      </c>
      <c r="AG30" s="292">
        <v>155472</v>
      </c>
      <c r="AH30" s="292">
        <v>5000</v>
      </c>
      <c r="AI30" s="292"/>
      <c r="AJ30" s="292"/>
      <c r="AK30" s="292"/>
      <c r="AL30" s="103">
        <f t="shared" si="1"/>
        <v>550063.91</v>
      </c>
      <c r="AM30" s="37">
        <f t="shared" si="2"/>
        <v>567890.65</v>
      </c>
      <c r="AN30" s="26">
        <f t="shared" si="5"/>
        <v>-17826.739999999991</v>
      </c>
      <c r="AO30" s="17">
        <f t="shared" si="3"/>
        <v>2753137.33</v>
      </c>
      <c r="AP30" s="19">
        <f t="shared" si="4"/>
        <v>2748611.96</v>
      </c>
      <c r="AQ30" s="32">
        <f t="shared" si="6"/>
        <v>4525.3700000001118</v>
      </c>
    </row>
    <row r="31" spans="1:43" x14ac:dyDescent="0.25">
      <c r="A31" t="s">
        <v>543</v>
      </c>
      <c r="B31" t="s">
        <v>544</v>
      </c>
      <c r="C31" s="97">
        <v>2863</v>
      </c>
      <c r="D31" s="74" t="s">
        <v>1296</v>
      </c>
      <c r="E31" s="62" t="s">
        <v>2232</v>
      </c>
      <c r="F31" s="290">
        <v>331719.59000000003</v>
      </c>
      <c r="G31" s="290">
        <v>10800</v>
      </c>
      <c r="H31" s="290">
        <v>44403.73</v>
      </c>
      <c r="I31" s="62">
        <v>45144</v>
      </c>
      <c r="J31" s="62">
        <v>355888.58</v>
      </c>
      <c r="K31" s="62"/>
      <c r="L31" s="62"/>
      <c r="Q31" s="62"/>
      <c r="R31" s="62"/>
      <c r="S31" s="62">
        <v>-933234.62</v>
      </c>
      <c r="T31" s="62">
        <v>1728640.99</v>
      </c>
      <c r="U31" s="52"/>
      <c r="V31" s="52"/>
      <c r="W31" s="52">
        <v>798606.08</v>
      </c>
      <c r="X31" s="52">
        <v>35000</v>
      </c>
      <c r="Y31" s="52">
        <v>1292</v>
      </c>
      <c r="Z31" s="52">
        <v>1150470</v>
      </c>
      <c r="AA31" s="52"/>
      <c r="AB31" s="52"/>
      <c r="AC31" s="292">
        <v>1264280</v>
      </c>
      <c r="AD31" s="292"/>
      <c r="AE31" s="292">
        <v>14324</v>
      </c>
      <c r="AF31" s="292">
        <v>432881.66</v>
      </c>
      <c r="AG31" s="292">
        <v>186308.54</v>
      </c>
      <c r="AH31" s="292">
        <v>55000</v>
      </c>
      <c r="AI31" s="292"/>
      <c r="AJ31" s="292"/>
      <c r="AK31" s="292">
        <v>33894.35</v>
      </c>
      <c r="AL31" s="103">
        <f t="shared" si="1"/>
        <v>386923.32</v>
      </c>
      <c r="AM31" s="37">
        <f t="shared" si="2"/>
        <v>0</v>
      </c>
      <c r="AN31" s="26">
        <f t="shared" si="5"/>
        <v>386923.32</v>
      </c>
      <c r="AO31" s="17">
        <f t="shared" si="3"/>
        <v>1985368.08</v>
      </c>
      <c r="AP31" s="19">
        <f t="shared" si="4"/>
        <v>1986688.55</v>
      </c>
      <c r="AQ31" s="32">
        <f t="shared" si="6"/>
        <v>-1320.4699999999721</v>
      </c>
    </row>
    <row r="32" spans="1:43" x14ac:dyDescent="0.25">
      <c r="A32" t="s">
        <v>543</v>
      </c>
      <c r="B32" t="s">
        <v>544</v>
      </c>
      <c r="C32" s="97">
        <v>3378</v>
      </c>
      <c r="D32" s="74" t="s">
        <v>1297</v>
      </c>
      <c r="E32" s="62" t="s">
        <v>2233</v>
      </c>
      <c r="F32" s="290">
        <v>241085.52</v>
      </c>
      <c r="G32" s="290">
        <v>53776</v>
      </c>
      <c r="H32" s="290">
        <v>256296.62</v>
      </c>
      <c r="I32" s="62">
        <v>40346.11</v>
      </c>
      <c r="J32" s="62">
        <v>315691.37</v>
      </c>
      <c r="K32" s="62"/>
      <c r="L32" s="62"/>
      <c r="P32" s="291">
        <v>83407.45</v>
      </c>
      <c r="Q32" s="62"/>
      <c r="R32" s="62"/>
      <c r="S32" s="62">
        <v>-1682692.14</v>
      </c>
      <c r="T32" s="62">
        <v>2399403.2599999998</v>
      </c>
      <c r="U32" s="52"/>
      <c r="V32" s="52"/>
      <c r="W32" s="52">
        <v>727534.22</v>
      </c>
      <c r="X32" s="52"/>
      <c r="Y32" s="52">
        <v>735.38</v>
      </c>
      <c r="Z32" s="52"/>
      <c r="AA32" s="52"/>
      <c r="AB32" s="52">
        <v>403967.06</v>
      </c>
      <c r="AC32" s="292">
        <v>251834</v>
      </c>
      <c r="AD32" s="292"/>
      <c r="AE32" s="292">
        <v>41934</v>
      </c>
      <c r="AF32" s="292">
        <v>475916.44</v>
      </c>
      <c r="AG32" s="292">
        <v>123818.62</v>
      </c>
      <c r="AH32" s="292"/>
      <c r="AI32" s="292"/>
      <c r="AJ32" s="292">
        <v>47000</v>
      </c>
      <c r="AK32" s="292">
        <v>5062.9399999999996</v>
      </c>
      <c r="AL32" s="103">
        <f t="shared" si="1"/>
        <v>551158.14</v>
      </c>
      <c r="AM32" s="37">
        <f t="shared" si="2"/>
        <v>83407.45</v>
      </c>
      <c r="AN32" s="26">
        <f t="shared" si="5"/>
        <v>467750.69</v>
      </c>
      <c r="AO32" s="17">
        <f t="shared" si="3"/>
        <v>1132236.6599999999</v>
      </c>
      <c r="AP32" s="19">
        <f t="shared" si="4"/>
        <v>945565.99999999988</v>
      </c>
      <c r="AQ32" s="32">
        <f t="shared" si="6"/>
        <v>186670.66000000003</v>
      </c>
    </row>
    <row r="33" spans="1:43" x14ac:dyDescent="0.25">
      <c r="A33" t="s">
        <v>543</v>
      </c>
      <c r="B33" t="s">
        <v>544</v>
      </c>
      <c r="C33" s="97">
        <v>3946</v>
      </c>
      <c r="D33" s="74" t="s">
        <v>1298</v>
      </c>
      <c r="E33" s="62" t="s">
        <v>2234</v>
      </c>
      <c r="F33" s="290">
        <v>336413.58</v>
      </c>
      <c r="G33" s="290">
        <v>0</v>
      </c>
      <c r="H33" s="290">
        <v>109263.12</v>
      </c>
      <c r="I33" s="62">
        <v>11337995.6</v>
      </c>
      <c r="J33" s="62">
        <v>399341.92</v>
      </c>
      <c r="K33" s="62"/>
      <c r="L33" s="62"/>
      <c r="P33" s="291">
        <v>625</v>
      </c>
      <c r="Q33" s="62"/>
      <c r="R33" s="62"/>
      <c r="S33" s="62">
        <v>4131494.75</v>
      </c>
      <c r="T33" s="62">
        <v>8039383.1299999999</v>
      </c>
      <c r="U33" s="52"/>
      <c r="V33" s="52"/>
      <c r="W33" s="52">
        <v>998957.08</v>
      </c>
      <c r="X33" s="52">
        <v>264140</v>
      </c>
      <c r="Y33" s="52">
        <v>1127.1300000000001</v>
      </c>
      <c r="Z33" s="52">
        <v>891940</v>
      </c>
      <c r="AA33" s="52"/>
      <c r="AB33" s="52">
        <v>347425</v>
      </c>
      <c r="AC33" s="292">
        <v>1469636</v>
      </c>
      <c r="AD33" s="292">
        <v>3040</v>
      </c>
      <c r="AE33" s="292">
        <v>75943</v>
      </c>
      <c r="AF33" s="292">
        <v>700962.26</v>
      </c>
      <c r="AG33" s="292">
        <v>186698.94</v>
      </c>
      <c r="AH33" s="292"/>
      <c r="AI33" s="292"/>
      <c r="AJ33" s="292"/>
      <c r="AK33" s="292">
        <v>9739.67</v>
      </c>
      <c r="AL33" s="103">
        <f t="shared" si="1"/>
        <v>445676.7</v>
      </c>
      <c r="AM33" s="37">
        <f t="shared" si="2"/>
        <v>625</v>
      </c>
      <c r="AN33" s="26">
        <f t="shared" si="5"/>
        <v>445051.7</v>
      </c>
      <c r="AO33" s="17">
        <f t="shared" si="3"/>
        <v>2503589.21</v>
      </c>
      <c r="AP33" s="19">
        <f t="shared" si="4"/>
        <v>2446019.8699999996</v>
      </c>
      <c r="AQ33" s="32">
        <f t="shared" si="6"/>
        <v>57569.340000000317</v>
      </c>
    </row>
    <row r="34" spans="1:43" x14ac:dyDescent="0.25">
      <c r="A34" t="s">
        <v>543</v>
      </c>
      <c r="B34" t="s">
        <v>544</v>
      </c>
      <c r="C34" s="97">
        <v>4332</v>
      </c>
      <c r="D34" s="74" t="s">
        <v>1299</v>
      </c>
      <c r="E34" s="62" t="s">
        <v>2235</v>
      </c>
      <c r="F34" s="290">
        <v>172314.41</v>
      </c>
      <c r="G34" s="290">
        <v>0</v>
      </c>
      <c r="H34" s="290">
        <v>124659.81</v>
      </c>
      <c r="I34" s="62">
        <v>2119732.9700000002</v>
      </c>
      <c r="J34" s="62">
        <v>200330.72</v>
      </c>
      <c r="K34" s="62"/>
      <c r="L34" s="62"/>
      <c r="Q34" s="62"/>
      <c r="R34" s="62"/>
      <c r="S34" s="62">
        <v>493932.08</v>
      </c>
      <c r="T34" s="62">
        <v>2109112.34</v>
      </c>
      <c r="U34" s="52">
        <v>322</v>
      </c>
      <c r="V34" s="52"/>
      <c r="W34" s="52">
        <v>1001266.84</v>
      </c>
      <c r="X34" s="52"/>
      <c r="Y34" s="52">
        <v>1501.63</v>
      </c>
      <c r="Z34" s="52">
        <v>947420</v>
      </c>
      <c r="AA34" s="52"/>
      <c r="AB34" s="52">
        <v>243600</v>
      </c>
      <c r="AC34" s="292">
        <v>1432902</v>
      </c>
      <c r="AD34" s="292">
        <v>1614</v>
      </c>
      <c r="AE34" s="292"/>
      <c r="AF34" s="292">
        <v>501648.3</v>
      </c>
      <c r="AG34" s="292">
        <v>193295.82</v>
      </c>
      <c r="AH34" s="292"/>
      <c r="AI34" s="292"/>
      <c r="AJ34" s="292"/>
      <c r="AK34" s="292">
        <v>27884.86</v>
      </c>
      <c r="AL34" s="103">
        <f t="shared" si="1"/>
        <v>296974.21999999997</v>
      </c>
      <c r="AM34" s="37">
        <f t="shared" si="2"/>
        <v>0</v>
      </c>
      <c r="AN34" s="26">
        <f t="shared" si="5"/>
        <v>296974.21999999997</v>
      </c>
      <c r="AO34" s="17">
        <f t="shared" si="3"/>
        <v>2194110.4699999997</v>
      </c>
      <c r="AP34" s="19">
        <f t="shared" si="4"/>
        <v>2157344.98</v>
      </c>
      <c r="AQ34" s="32">
        <f t="shared" si="6"/>
        <v>36765.489999999758</v>
      </c>
    </row>
    <row r="35" spans="1:43" x14ac:dyDescent="0.25">
      <c r="A35" t="s">
        <v>543</v>
      </c>
      <c r="B35" t="s">
        <v>544</v>
      </c>
      <c r="C35" s="97">
        <v>2103</v>
      </c>
      <c r="D35" s="74" t="s">
        <v>1300</v>
      </c>
      <c r="E35" s="62" t="s">
        <v>2236</v>
      </c>
      <c r="F35" s="290">
        <v>232812.1</v>
      </c>
      <c r="G35" s="290">
        <v>0</v>
      </c>
      <c r="H35" s="290">
        <v>64970.59</v>
      </c>
      <c r="I35" s="62">
        <v>2265591.73</v>
      </c>
      <c r="J35" s="62">
        <v>224338.02</v>
      </c>
      <c r="K35" s="62"/>
      <c r="L35" s="62"/>
      <c r="Q35" s="62"/>
      <c r="R35" s="62"/>
      <c r="S35" s="62">
        <v>783834.26</v>
      </c>
      <c r="T35" s="62">
        <v>2000000</v>
      </c>
      <c r="U35" s="52"/>
      <c r="V35" s="52"/>
      <c r="W35" s="52">
        <v>805111.55</v>
      </c>
      <c r="X35" s="52">
        <v>15840</v>
      </c>
      <c r="Y35" s="52">
        <v>391.99</v>
      </c>
      <c r="Z35" s="52"/>
      <c r="AA35" s="52"/>
      <c r="AB35" s="52">
        <v>154270</v>
      </c>
      <c r="AC35" s="292">
        <v>265440</v>
      </c>
      <c r="AD35" s="292"/>
      <c r="AE35" s="292">
        <v>22720</v>
      </c>
      <c r="AF35" s="292">
        <v>422436.74</v>
      </c>
      <c r="AG35" s="292">
        <v>187036.64</v>
      </c>
      <c r="AH35" s="292"/>
      <c r="AI35" s="292"/>
      <c r="AJ35" s="292"/>
      <c r="AK35" s="292">
        <v>55500</v>
      </c>
      <c r="AL35" s="103">
        <f t="shared" si="1"/>
        <v>297782.69</v>
      </c>
      <c r="AM35" s="37">
        <f t="shared" si="2"/>
        <v>0</v>
      </c>
      <c r="AN35" s="26">
        <f t="shared" si="5"/>
        <v>297782.69</v>
      </c>
      <c r="AO35" s="17">
        <f t="shared" si="3"/>
        <v>975613.54</v>
      </c>
      <c r="AP35" s="19">
        <f t="shared" si="4"/>
        <v>953133.38</v>
      </c>
      <c r="AQ35" s="32">
        <f t="shared" si="6"/>
        <v>22480.160000000033</v>
      </c>
    </row>
    <row r="36" spans="1:43" x14ac:dyDescent="0.25">
      <c r="A36" t="s">
        <v>543</v>
      </c>
      <c r="B36" t="s">
        <v>544</v>
      </c>
      <c r="C36" s="97">
        <v>2710</v>
      </c>
      <c r="D36" s="74" t="s">
        <v>1301</v>
      </c>
      <c r="E36" s="62" t="s">
        <v>2237</v>
      </c>
      <c r="F36" s="290">
        <v>208335</v>
      </c>
      <c r="G36" s="290">
        <v>0</v>
      </c>
      <c r="H36" s="290">
        <v>10607.42</v>
      </c>
      <c r="I36" s="62">
        <v>1299023.8999999999</v>
      </c>
      <c r="J36" s="62">
        <v>193423.93</v>
      </c>
      <c r="K36" s="62"/>
      <c r="L36" s="62"/>
      <c r="P36" s="291">
        <v>50000</v>
      </c>
      <c r="Q36" s="62"/>
      <c r="R36" s="62"/>
      <c r="S36" s="62">
        <v>-353366.24</v>
      </c>
      <c r="T36" s="62">
        <v>2067007.72</v>
      </c>
      <c r="U36" s="52"/>
      <c r="V36" s="52"/>
      <c r="W36" s="52">
        <v>796749.83</v>
      </c>
      <c r="X36" s="52"/>
      <c r="Y36" s="52">
        <v>995.63</v>
      </c>
      <c r="Z36" s="52"/>
      <c r="AA36" s="52"/>
      <c r="AB36" s="52"/>
      <c r="AC36" s="292">
        <v>182840</v>
      </c>
      <c r="AD36" s="292"/>
      <c r="AE36" s="292">
        <v>18222</v>
      </c>
      <c r="AF36" s="292">
        <v>507175.65</v>
      </c>
      <c r="AG36" s="292">
        <v>135677.04</v>
      </c>
      <c r="AH36" s="292">
        <v>240</v>
      </c>
      <c r="AI36" s="292"/>
      <c r="AJ36" s="292"/>
      <c r="AK36" s="292"/>
      <c r="AL36" s="103">
        <f t="shared" ref="AL36:AL67" si="7">SUM(F36:H36)</f>
        <v>218942.42</v>
      </c>
      <c r="AM36" s="37">
        <f t="shared" ref="AM36:AM67" si="8">SUM(M36:P36)</f>
        <v>50000</v>
      </c>
      <c r="AN36" s="26">
        <f t="shared" si="5"/>
        <v>168942.42</v>
      </c>
      <c r="AO36" s="17">
        <f t="shared" ref="AO36:AO67" si="9">SUM(U36:AB36)</f>
        <v>797745.46</v>
      </c>
      <c r="AP36" s="19">
        <f t="shared" ref="AP36:AP67" si="10">SUM(AC36:AK36)</f>
        <v>844154.69000000006</v>
      </c>
      <c r="AQ36" s="32">
        <f t="shared" si="6"/>
        <v>-46409.230000000098</v>
      </c>
    </row>
    <row r="37" spans="1:43" x14ac:dyDescent="0.25">
      <c r="A37" t="s">
        <v>543</v>
      </c>
      <c r="B37" t="s">
        <v>544</v>
      </c>
      <c r="C37" s="97">
        <v>2476</v>
      </c>
      <c r="D37" s="74" t="s">
        <v>1302</v>
      </c>
      <c r="E37" s="62" t="s">
        <v>2238</v>
      </c>
      <c r="F37" s="290">
        <v>54132.37</v>
      </c>
      <c r="G37" s="290">
        <v>0</v>
      </c>
      <c r="H37" s="290">
        <v>72528.11</v>
      </c>
      <c r="I37" s="62">
        <v>559144.94999999995</v>
      </c>
      <c r="J37" s="62">
        <v>991962.57</v>
      </c>
      <c r="K37" s="62"/>
      <c r="L37" s="62"/>
      <c r="Q37" s="62"/>
      <c r="R37" s="62"/>
      <c r="S37" s="62">
        <v>-790995.15</v>
      </c>
      <c r="T37" s="62">
        <v>2721924.84</v>
      </c>
      <c r="U37" s="52"/>
      <c r="V37" s="52"/>
      <c r="W37" s="52">
        <v>781198.15</v>
      </c>
      <c r="X37" s="52"/>
      <c r="Y37" s="52">
        <v>294.31</v>
      </c>
      <c r="Z37" s="52">
        <v>1104240</v>
      </c>
      <c r="AA37" s="52"/>
      <c r="AB37" s="52">
        <v>298720</v>
      </c>
      <c r="AC37" s="292">
        <v>1576693</v>
      </c>
      <c r="AD37" s="292"/>
      <c r="AE37" s="292">
        <v>32380</v>
      </c>
      <c r="AF37" s="292">
        <v>616557.6</v>
      </c>
      <c r="AG37" s="292">
        <v>203456.55</v>
      </c>
      <c r="AH37" s="292"/>
      <c r="AI37" s="292"/>
      <c r="AJ37" s="292"/>
      <c r="AK37" s="292"/>
      <c r="AL37" s="103">
        <f t="shared" si="7"/>
        <v>126660.48000000001</v>
      </c>
      <c r="AM37" s="37">
        <f t="shared" si="8"/>
        <v>0</v>
      </c>
      <c r="AN37" s="26">
        <f t="shared" si="5"/>
        <v>126660.48000000001</v>
      </c>
      <c r="AO37" s="17">
        <f t="shared" si="9"/>
        <v>2184452.46</v>
      </c>
      <c r="AP37" s="19">
        <f t="shared" si="10"/>
        <v>2429087.15</v>
      </c>
      <c r="AQ37" s="32">
        <f t="shared" si="6"/>
        <v>-244634.68999999994</v>
      </c>
    </row>
    <row r="38" spans="1:43" x14ac:dyDescent="0.25">
      <c r="A38" t="s">
        <v>547</v>
      </c>
      <c r="B38" t="s">
        <v>548</v>
      </c>
      <c r="C38" s="97">
        <v>3590</v>
      </c>
      <c r="D38" s="74" t="s">
        <v>1303</v>
      </c>
      <c r="E38" s="62" t="s">
        <v>2239</v>
      </c>
      <c r="F38" s="290">
        <v>139154.92000000001</v>
      </c>
      <c r="G38" s="290">
        <v>0</v>
      </c>
      <c r="H38" s="290">
        <v>56779.16</v>
      </c>
      <c r="I38" s="62">
        <v>3</v>
      </c>
      <c r="J38" s="62">
        <v>-20931.77</v>
      </c>
      <c r="K38" s="62"/>
      <c r="L38" s="62"/>
      <c r="N38" s="291">
        <v>56250</v>
      </c>
      <c r="P38" s="291">
        <v>94</v>
      </c>
      <c r="Q38" s="62"/>
      <c r="R38" s="62"/>
      <c r="S38" s="62">
        <v>-1594</v>
      </c>
      <c r="T38" s="62">
        <v>1153430.04</v>
      </c>
      <c r="U38" s="52"/>
      <c r="V38" s="52"/>
      <c r="W38" s="52">
        <v>485294.51</v>
      </c>
      <c r="X38" s="52">
        <v>107100</v>
      </c>
      <c r="Y38" s="52">
        <v>1199.23</v>
      </c>
      <c r="Z38" s="52">
        <v>1005800</v>
      </c>
      <c r="AA38" s="52"/>
      <c r="AB38" s="52"/>
      <c r="AC38" s="292">
        <v>1266200</v>
      </c>
      <c r="AD38" s="292"/>
      <c r="AE38" s="292"/>
      <c r="AF38" s="292">
        <v>668406.13</v>
      </c>
      <c r="AG38" s="292">
        <v>80097.009999999995</v>
      </c>
      <c r="AH38" s="292"/>
      <c r="AI38" s="292"/>
      <c r="AJ38" s="292"/>
      <c r="AK38" s="292">
        <v>5593.64</v>
      </c>
      <c r="AL38" s="103">
        <f t="shared" si="7"/>
        <v>195934.08000000002</v>
      </c>
      <c r="AM38" s="37">
        <f t="shared" si="8"/>
        <v>56344</v>
      </c>
      <c r="AN38" s="26">
        <f t="shared" si="5"/>
        <v>139590.08000000002</v>
      </c>
      <c r="AO38" s="17">
        <f t="shared" si="9"/>
        <v>1599393.74</v>
      </c>
      <c r="AP38" s="19">
        <f t="shared" si="10"/>
        <v>2020296.7799999998</v>
      </c>
      <c r="AQ38" s="32">
        <f t="shared" si="6"/>
        <v>-420903.0399999998</v>
      </c>
    </row>
    <row r="39" spans="1:43" x14ac:dyDescent="0.25">
      <c r="A39" t="s">
        <v>547</v>
      </c>
      <c r="B39" t="s">
        <v>548</v>
      </c>
      <c r="C39" s="97">
        <v>4275</v>
      </c>
      <c r="D39" s="74" t="s">
        <v>1304</v>
      </c>
      <c r="E39" s="62" t="s">
        <v>2240</v>
      </c>
      <c r="F39" s="290">
        <v>146115.07</v>
      </c>
      <c r="G39" s="290">
        <v>0</v>
      </c>
      <c r="H39" s="290">
        <v>147292.07999999999</v>
      </c>
      <c r="I39" s="62">
        <v>-376817.63</v>
      </c>
      <c r="J39" s="62">
        <v>134693.91</v>
      </c>
      <c r="K39" s="62"/>
      <c r="L39" s="62"/>
      <c r="N39" s="291">
        <v>220925</v>
      </c>
      <c r="P39" s="291">
        <v>0</v>
      </c>
      <c r="Q39" s="62"/>
      <c r="R39" s="62">
        <v>-2304521.69</v>
      </c>
      <c r="S39" s="62">
        <v>-291259</v>
      </c>
      <c r="T39" s="62">
        <v>2737074.7</v>
      </c>
      <c r="U39" s="52"/>
      <c r="V39" s="52"/>
      <c r="W39" s="52">
        <v>592592.57999999996</v>
      </c>
      <c r="X39" s="52">
        <v>171462</v>
      </c>
      <c r="Y39" s="52">
        <v>829.72</v>
      </c>
      <c r="Z39" s="52">
        <v>1029280</v>
      </c>
      <c r="AA39" s="52"/>
      <c r="AB39" s="52">
        <v>40000</v>
      </c>
      <c r="AC39" s="292">
        <v>1213350</v>
      </c>
      <c r="AD39" s="292"/>
      <c r="AE39" s="292"/>
      <c r="AF39" s="292">
        <v>564099.31999999995</v>
      </c>
      <c r="AG39" s="292">
        <v>142072.89000000001</v>
      </c>
      <c r="AH39" s="292"/>
      <c r="AI39" s="292"/>
      <c r="AJ39" s="292"/>
      <c r="AK39" s="292">
        <v>3343.24</v>
      </c>
      <c r="AL39" s="103">
        <f t="shared" si="7"/>
        <v>293407.15000000002</v>
      </c>
      <c r="AM39" s="37">
        <f t="shared" si="8"/>
        <v>220925</v>
      </c>
      <c r="AN39" s="26">
        <f t="shared" si="5"/>
        <v>72482.150000000023</v>
      </c>
      <c r="AO39" s="17">
        <f t="shared" si="9"/>
        <v>1834164.2999999998</v>
      </c>
      <c r="AP39" s="19">
        <f t="shared" si="10"/>
        <v>1922865.45</v>
      </c>
      <c r="AQ39" s="32">
        <f t="shared" si="6"/>
        <v>-88701.15000000014</v>
      </c>
    </row>
    <row r="40" spans="1:43" x14ac:dyDescent="0.25">
      <c r="A40" t="s">
        <v>547</v>
      </c>
      <c r="B40" t="s">
        <v>548</v>
      </c>
      <c r="C40" s="97">
        <v>1050</v>
      </c>
      <c r="D40" s="74" t="s">
        <v>1305</v>
      </c>
      <c r="E40" s="62" t="s">
        <v>2241</v>
      </c>
      <c r="F40" s="290">
        <v>418288.93</v>
      </c>
      <c r="G40" s="290">
        <v>0</v>
      </c>
      <c r="H40" s="290">
        <v>115035.53</v>
      </c>
      <c r="I40" s="62">
        <v>190717.44</v>
      </c>
      <c r="J40" s="62">
        <v>155227.4</v>
      </c>
      <c r="K40" s="62"/>
      <c r="L40" s="62"/>
      <c r="N40" s="291">
        <v>6300</v>
      </c>
      <c r="Q40" s="62"/>
      <c r="R40" s="62"/>
      <c r="S40" s="62">
        <v>443599.66</v>
      </c>
      <c r="T40" s="62">
        <v>1656318.18</v>
      </c>
      <c r="U40" s="52"/>
      <c r="V40" s="52"/>
      <c r="W40" s="52">
        <v>423848.8</v>
      </c>
      <c r="X40" s="52">
        <v>46490</v>
      </c>
      <c r="Y40" s="52">
        <v>1862.09</v>
      </c>
      <c r="Z40" s="52">
        <v>1128530</v>
      </c>
      <c r="AA40" s="52"/>
      <c r="AB40" s="52"/>
      <c r="AC40" s="292">
        <v>1238690</v>
      </c>
      <c r="AD40" s="292"/>
      <c r="AE40" s="292">
        <v>5308</v>
      </c>
      <c r="AF40" s="292">
        <v>276502.31</v>
      </c>
      <c r="AG40" s="292">
        <v>130241.76</v>
      </c>
      <c r="AH40" s="292"/>
      <c r="AI40" s="292"/>
      <c r="AJ40" s="292"/>
      <c r="AK40" s="292">
        <v>64.180000000000007</v>
      </c>
      <c r="AL40" s="103">
        <f t="shared" si="7"/>
        <v>533324.46</v>
      </c>
      <c r="AM40" s="37">
        <f t="shared" si="8"/>
        <v>6300</v>
      </c>
      <c r="AN40" s="26">
        <f t="shared" si="5"/>
        <v>527024.46</v>
      </c>
      <c r="AO40" s="17">
        <f t="shared" si="9"/>
        <v>1600730.8900000001</v>
      </c>
      <c r="AP40" s="19">
        <f t="shared" si="10"/>
        <v>1650806.25</v>
      </c>
      <c r="AQ40" s="32">
        <f t="shared" si="6"/>
        <v>-50075.35999999987</v>
      </c>
    </row>
    <row r="41" spans="1:43" x14ac:dyDescent="0.25">
      <c r="A41" t="s">
        <v>547</v>
      </c>
      <c r="B41" t="s">
        <v>548</v>
      </c>
      <c r="C41" s="97">
        <v>2081</v>
      </c>
      <c r="D41" s="74" t="s">
        <v>1306</v>
      </c>
      <c r="E41" s="62" t="s">
        <v>2242</v>
      </c>
      <c r="F41" s="290">
        <v>18569.03</v>
      </c>
      <c r="G41" s="290">
        <v>0</v>
      </c>
      <c r="H41" s="290">
        <v>113780.08</v>
      </c>
      <c r="I41" s="62">
        <v>140331.06</v>
      </c>
      <c r="J41" s="62">
        <v>-24504.66</v>
      </c>
      <c r="K41" s="62"/>
      <c r="L41" s="62"/>
      <c r="N41" s="291">
        <v>601914</v>
      </c>
      <c r="P41" s="291">
        <v>166.35</v>
      </c>
      <c r="Q41" s="62"/>
      <c r="R41" s="62"/>
      <c r="S41" s="62">
        <v>3744.1</v>
      </c>
      <c r="T41" s="62">
        <v>1118559.83</v>
      </c>
      <c r="U41" s="52"/>
      <c r="V41" s="52"/>
      <c r="W41" s="52">
        <v>449651.16</v>
      </c>
      <c r="X41" s="52">
        <v>52990</v>
      </c>
      <c r="Y41" s="52">
        <v>218.09</v>
      </c>
      <c r="Z41" s="52">
        <v>1679040</v>
      </c>
      <c r="AA41" s="52"/>
      <c r="AB41" s="52">
        <v>40000</v>
      </c>
      <c r="AC41" s="292">
        <v>1963045</v>
      </c>
      <c r="AD41" s="292"/>
      <c r="AE41" s="292"/>
      <c r="AF41" s="292">
        <v>513087.8</v>
      </c>
      <c r="AG41" s="292">
        <v>146295.17000000001</v>
      </c>
      <c r="AH41" s="292"/>
      <c r="AI41" s="292"/>
      <c r="AJ41" s="292"/>
      <c r="AK41" s="292">
        <v>8726.15</v>
      </c>
      <c r="AL41" s="103">
        <f t="shared" si="7"/>
        <v>132349.10999999999</v>
      </c>
      <c r="AM41" s="37">
        <f t="shared" si="8"/>
        <v>602080.35</v>
      </c>
      <c r="AN41" s="26">
        <f t="shared" si="5"/>
        <v>-469731.24</v>
      </c>
      <c r="AO41" s="17">
        <f t="shared" si="9"/>
        <v>2221899.25</v>
      </c>
      <c r="AP41" s="19">
        <f t="shared" si="10"/>
        <v>2631154.1199999996</v>
      </c>
      <c r="AQ41" s="32">
        <f t="shared" si="6"/>
        <v>-409254.86999999965</v>
      </c>
    </row>
    <row r="42" spans="1:43" x14ac:dyDescent="0.25">
      <c r="A42" t="s">
        <v>547</v>
      </c>
      <c r="B42" t="s">
        <v>548</v>
      </c>
      <c r="C42" s="97">
        <v>2563</v>
      </c>
      <c r="D42" s="74" t="s">
        <v>1307</v>
      </c>
      <c r="E42" s="62" t="s">
        <v>2243</v>
      </c>
      <c r="F42" s="290">
        <v>41375.120000000003</v>
      </c>
      <c r="G42" s="290">
        <v>0</v>
      </c>
      <c r="H42" s="290">
        <v>774597.91</v>
      </c>
      <c r="I42" s="62">
        <v>-650811.31999999995</v>
      </c>
      <c r="J42" s="62">
        <v>-93887.54</v>
      </c>
      <c r="K42" s="62"/>
      <c r="L42" s="62"/>
      <c r="M42" s="291">
        <v>150000</v>
      </c>
      <c r="N42" s="291">
        <v>40840</v>
      </c>
      <c r="Q42" s="62"/>
      <c r="R42" s="62"/>
      <c r="S42" s="62"/>
      <c r="T42" s="62">
        <v>1381244.13</v>
      </c>
      <c r="U42" s="52"/>
      <c r="V42" s="52"/>
      <c r="W42" s="52">
        <v>520872.66</v>
      </c>
      <c r="X42" s="52">
        <v>77760</v>
      </c>
      <c r="Y42" s="52">
        <v>479.09</v>
      </c>
      <c r="Z42" s="52">
        <v>1203190</v>
      </c>
      <c r="AA42" s="52"/>
      <c r="AB42" s="52"/>
      <c r="AC42" s="292">
        <v>1432140</v>
      </c>
      <c r="AD42" s="292"/>
      <c r="AE42" s="292">
        <v>13568</v>
      </c>
      <c r="AF42" s="292">
        <v>338836.57</v>
      </c>
      <c r="AG42" s="292">
        <v>348173.7</v>
      </c>
      <c r="AH42" s="292"/>
      <c r="AI42" s="292"/>
      <c r="AJ42" s="292"/>
      <c r="AK42" s="292">
        <v>618.37</v>
      </c>
      <c r="AL42" s="103">
        <f t="shared" si="7"/>
        <v>815973.03</v>
      </c>
      <c r="AM42" s="37">
        <f t="shared" si="8"/>
        <v>190840</v>
      </c>
      <c r="AN42" s="26">
        <f t="shared" si="5"/>
        <v>625133.03</v>
      </c>
      <c r="AO42" s="17">
        <f t="shared" si="9"/>
        <v>1802301.75</v>
      </c>
      <c r="AP42" s="19">
        <f t="shared" si="10"/>
        <v>2133336.64</v>
      </c>
      <c r="AQ42" s="32">
        <f t="shared" si="6"/>
        <v>-331034.89000000013</v>
      </c>
    </row>
    <row r="43" spans="1:43" x14ac:dyDescent="0.25">
      <c r="A43" t="s">
        <v>547</v>
      </c>
      <c r="B43" t="s">
        <v>548</v>
      </c>
      <c r="C43" s="97">
        <v>2302</v>
      </c>
      <c r="D43" s="74" t="s">
        <v>1308</v>
      </c>
      <c r="E43" s="62" t="s">
        <v>2244</v>
      </c>
      <c r="F43" s="290">
        <v>150890.85999999999</v>
      </c>
      <c r="G43" s="290">
        <v>0</v>
      </c>
      <c r="H43" s="290">
        <v>832880.15</v>
      </c>
      <c r="I43" s="62">
        <v>315071.92</v>
      </c>
      <c r="J43" s="62">
        <v>-98514.42</v>
      </c>
      <c r="K43" s="62"/>
      <c r="L43" s="62"/>
      <c r="N43" s="291">
        <v>144138</v>
      </c>
      <c r="P43" s="291">
        <v>400</v>
      </c>
      <c r="Q43" s="62"/>
      <c r="R43" s="62"/>
      <c r="S43" s="62">
        <v>195</v>
      </c>
      <c r="T43" s="62">
        <v>1240631.49</v>
      </c>
      <c r="U43" s="52"/>
      <c r="V43" s="52"/>
      <c r="W43" s="52">
        <v>525915.56999999995</v>
      </c>
      <c r="X43" s="52">
        <v>63400</v>
      </c>
      <c r="Y43" s="52">
        <v>1015.09</v>
      </c>
      <c r="Z43" s="52">
        <v>1448940</v>
      </c>
      <c r="AA43" s="52"/>
      <c r="AB43" s="52"/>
      <c r="AC43" s="292">
        <v>1655110</v>
      </c>
      <c r="AD43" s="292"/>
      <c r="AE43" s="292">
        <v>23914</v>
      </c>
      <c r="AF43" s="292">
        <v>334925.21000000002</v>
      </c>
      <c r="AG43" s="292">
        <v>277640.15999999997</v>
      </c>
      <c r="AH43" s="292"/>
      <c r="AI43" s="292"/>
      <c r="AJ43" s="292"/>
      <c r="AK43" s="292">
        <v>1665.41</v>
      </c>
      <c r="AL43" s="103">
        <f t="shared" si="7"/>
        <v>983771.01</v>
      </c>
      <c r="AM43" s="37">
        <f t="shared" si="8"/>
        <v>144538</v>
      </c>
      <c r="AN43" s="26">
        <f t="shared" si="5"/>
        <v>839233.01</v>
      </c>
      <c r="AO43" s="17">
        <f t="shared" si="9"/>
        <v>2039270.66</v>
      </c>
      <c r="AP43" s="19">
        <f t="shared" si="10"/>
        <v>2293254.7800000003</v>
      </c>
      <c r="AQ43" s="32">
        <f t="shared" si="6"/>
        <v>-253984.12000000034</v>
      </c>
    </row>
    <row r="44" spans="1:43" x14ac:dyDescent="0.25">
      <c r="A44" t="s">
        <v>547</v>
      </c>
      <c r="B44" t="s">
        <v>548</v>
      </c>
      <c r="C44" s="97">
        <v>2003</v>
      </c>
      <c r="D44" s="74" t="s">
        <v>1309</v>
      </c>
      <c r="E44" s="62" t="s">
        <v>2245</v>
      </c>
      <c r="F44" s="290">
        <v>204008.12</v>
      </c>
      <c r="G44" s="290">
        <v>100000</v>
      </c>
      <c r="H44" s="290">
        <v>495504.11</v>
      </c>
      <c r="I44" s="62">
        <v>28985.05</v>
      </c>
      <c r="J44" s="62">
        <v>64569.57</v>
      </c>
      <c r="K44" s="62"/>
      <c r="L44" s="62"/>
      <c r="M44" s="291">
        <v>100000</v>
      </c>
      <c r="N44" s="291">
        <v>268450</v>
      </c>
      <c r="P44" s="291">
        <v>-373.83</v>
      </c>
      <c r="Q44" s="62"/>
      <c r="R44" s="62"/>
      <c r="S44" s="62">
        <v>-740039.27</v>
      </c>
      <c r="T44" s="62">
        <v>2770050.54</v>
      </c>
      <c r="U44" s="52"/>
      <c r="V44" s="52"/>
      <c r="W44" s="52">
        <v>468973.33</v>
      </c>
      <c r="X44" s="52">
        <v>262510</v>
      </c>
      <c r="Y44" s="52">
        <v>1100.0999999999999</v>
      </c>
      <c r="Z44" s="52"/>
      <c r="AA44" s="52"/>
      <c r="AB44" s="52"/>
      <c r="AC44" s="292">
        <v>202860</v>
      </c>
      <c r="AD44" s="292"/>
      <c r="AE44" s="292"/>
      <c r="AF44" s="292">
        <v>486574.45</v>
      </c>
      <c r="AG44" s="292">
        <v>26263.75</v>
      </c>
      <c r="AH44" s="292"/>
      <c r="AI44" s="292"/>
      <c r="AJ44" s="292"/>
      <c r="AK44" s="292">
        <v>442.72</v>
      </c>
      <c r="AL44" s="103">
        <f t="shared" si="7"/>
        <v>799512.23</v>
      </c>
      <c r="AM44" s="37">
        <f t="shared" si="8"/>
        <v>368076.17</v>
      </c>
      <c r="AN44" s="26">
        <f t="shared" si="5"/>
        <v>431436.06</v>
      </c>
      <c r="AO44" s="17">
        <f t="shared" si="9"/>
        <v>732583.43</v>
      </c>
      <c r="AP44" s="19">
        <f t="shared" si="10"/>
        <v>716140.91999999993</v>
      </c>
      <c r="AQ44" s="32">
        <f t="shared" si="6"/>
        <v>16442.510000000126</v>
      </c>
    </row>
    <row r="45" spans="1:43" x14ac:dyDescent="0.25">
      <c r="A45" t="s">
        <v>547</v>
      </c>
      <c r="B45" t="s">
        <v>548</v>
      </c>
      <c r="C45" s="97">
        <v>2921</v>
      </c>
      <c r="D45" s="74" t="s">
        <v>1310</v>
      </c>
      <c r="E45" s="62" t="s">
        <v>2246</v>
      </c>
      <c r="F45" s="290">
        <v>324164.78000000003</v>
      </c>
      <c r="G45" s="290">
        <v>3560</v>
      </c>
      <c r="H45" s="290">
        <v>22799.41</v>
      </c>
      <c r="I45" s="62">
        <v>45097.31</v>
      </c>
      <c r="J45" s="62">
        <v>210868.09</v>
      </c>
      <c r="K45" s="62"/>
      <c r="L45" s="62"/>
      <c r="N45" s="291">
        <v>8540</v>
      </c>
      <c r="P45" s="291">
        <v>648.36</v>
      </c>
      <c r="Q45" s="62"/>
      <c r="R45" s="62">
        <v>16660.38</v>
      </c>
      <c r="S45" s="62">
        <v>136627.70000000001</v>
      </c>
      <c r="T45" s="62">
        <v>2356118.79</v>
      </c>
      <c r="U45" s="52"/>
      <c r="V45" s="52"/>
      <c r="W45" s="52">
        <v>592659.4</v>
      </c>
      <c r="X45" s="52">
        <v>14000</v>
      </c>
      <c r="Y45" s="52">
        <v>687.81</v>
      </c>
      <c r="Z45" s="52">
        <v>1387600</v>
      </c>
      <c r="AA45" s="52"/>
      <c r="AB45" s="52"/>
      <c r="AC45" s="292">
        <v>1501532</v>
      </c>
      <c r="AD45" s="292"/>
      <c r="AE45" s="292">
        <v>18772</v>
      </c>
      <c r="AF45" s="292">
        <v>442163.54</v>
      </c>
      <c r="AG45" s="292">
        <v>50864.46</v>
      </c>
      <c r="AH45" s="292"/>
      <c r="AI45" s="292"/>
      <c r="AJ45" s="292"/>
      <c r="AK45" s="292">
        <v>817.24</v>
      </c>
      <c r="AL45" s="103">
        <f t="shared" si="7"/>
        <v>350524.19</v>
      </c>
      <c r="AM45" s="37">
        <f t="shared" si="8"/>
        <v>9188.36</v>
      </c>
      <c r="AN45" s="26">
        <f t="shared" si="5"/>
        <v>341335.83</v>
      </c>
      <c r="AO45" s="17">
        <f t="shared" si="9"/>
        <v>1994947.21</v>
      </c>
      <c r="AP45" s="19">
        <f t="shared" si="10"/>
        <v>2014149.24</v>
      </c>
      <c r="AQ45" s="32">
        <f t="shared" si="6"/>
        <v>-19202.030000000028</v>
      </c>
    </row>
    <row r="46" spans="1:43" x14ac:dyDescent="0.25">
      <c r="A46" t="s">
        <v>547</v>
      </c>
      <c r="B46" t="s">
        <v>548</v>
      </c>
      <c r="C46" s="97">
        <v>2021</v>
      </c>
      <c r="D46" s="74" t="s">
        <v>1311</v>
      </c>
      <c r="E46" s="62" t="s">
        <v>2247</v>
      </c>
      <c r="F46" s="290">
        <v>104280.32000000001</v>
      </c>
      <c r="G46" s="290">
        <v>14200</v>
      </c>
      <c r="H46" s="290">
        <v>134415.47</v>
      </c>
      <c r="I46" s="62">
        <v>209958</v>
      </c>
      <c r="J46" s="62">
        <v>240554.89</v>
      </c>
      <c r="K46" s="62"/>
      <c r="L46" s="62"/>
      <c r="N46" s="291">
        <v>77130</v>
      </c>
      <c r="O46" s="291">
        <v>2759</v>
      </c>
      <c r="P46" s="291">
        <v>350</v>
      </c>
      <c r="Q46" s="62"/>
      <c r="R46" s="62">
        <v>-341908.85</v>
      </c>
      <c r="S46" s="62">
        <v>105525.12</v>
      </c>
      <c r="T46" s="62">
        <v>1990390.15</v>
      </c>
      <c r="U46" s="52"/>
      <c r="V46" s="52"/>
      <c r="W46" s="52">
        <v>584540.62</v>
      </c>
      <c r="X46" s="52">
        <v>90680</v>
      </c>
      <c r="Y46" s="52">
        <v>561.1</v>
      </c>
      <c r="Z46" s="52">
        <v>1019640</v>
      </c>
      <c r="AA46" s="52"/>
      <c r="AB46" s="52">
        <v>40000</v>
      </c>
      <c r="AC46" s="292">
        <v>1130040</v>
      </c>
      <c r="AD46" s="292">
        <v>4640</v>
      </c>
      <c r="AE46" s="292">
        <v>13096</v>
      </c>
      <c r="AF46" s="292">
        <v>453048.71</v>
      </c>
      <c r="AG46" s="292">
        <v>154263.20000000001</v>
      </c>
      <c r="AH46" s="292"/>
      <c r="AI46" s="292"/>
      <c r="AJ46" s="292"/>
      <c r="AK46" s="292">
        <v>55.39</v>
      </c>
      <c r="AL46" s="103">
        <f t="shared" si="7"/>
        <v>252895.79</v>
      </c>
      <c r="AM46" s="37">
        <f t="shared" si="8"/>
        <v>80239</v>
      </c>
      <c r="AN46" s="26">
        <f t="shared" si="5"/>
        <v>172656.79</v>
      </c>
      <c r="AO46" s="17">
        <f t="shared" si="9"/>
        <v>1735421.72</v>
      </c>
      <c r="AP46" s="19">
        <f t="shared" si="10"/>
        <v>1755143.2999999998</v>
      </c>
      <c r="AQ46" s="32">
        <f t="shared" si="6"/>
        <v>-19721.579999999842</v>
      </c>
    </row>
    <row r="47" spans="1:43" x14ac:dyDescent="0.25">
      <c r="A47" t="s">
        <v>547</v>
      </c>
      <c r="B47" t="s">
        <v>548</v>
      </c>
      <c r="C47" s="97">
        <v>1750</v>
      </c>
      <c r="D47" s="74" t="s">
        <v>1312</v>
      </c>
      <c r="E47" s="62" t="s">
        <v>2248</v>
      </c>
      <c r="F47" s="290">
        <v>97460.74</v>
      </c>
      <c r="G47" s="290">
        <v>0</v>
      </c>
      <c r="H47" s="290">
        <v>16987.189999999999</v>
      </c>
      <c r="I47" s="62">
        <v>275449.49</v>
      </c>
      <c r="J47" s="62">
        <v>24176.42</v>
      </c>
      <c r="K47" s="62"/>
      <c r="L47" s="62"/>
      <c r="M47" s="291">
        <v>100000</v>
      </c>
      <c r="N47" s="291">
        <v>57030</v>
      </c>
      <c r="P47" s="291">
        <v>264.7</v>
      </c>
      <c r="Q47" s="62"/>
      <c r="R47" s="62"/>
      <c r="S47" s="62">
        <v>3000</v>
      </c>
      <c r="T47" s="62">
        <v>498635.02</v>
      </c>
      <c r="U47" s="52"/>
      <c r="V47" s="52"/>
      <c r="W47" s="52">
        <v>373671.39</v>
      </c>
      <c r="X47" s="52">
        <v>50550</v>
      </c>
      <c r="Y47" s="52">
        <v>471.42</v>
      </c>
      <c r="Z47" s="52">
        <v>899200</v>
      </c>
      <c r="AA47" s="52"/>
      <c r="AB47" s="52">
        <v>40000</v>
      </c>
      <c r="AC47" s="292">
        <v>1046840</v>
      </c>
      <c r="AD47" s="292"/>
      <c r="AE47" s="292">
        <v>5458</v>
      </c>
      <c r="AF47" s="292">
        <v>347122.79</v>
      </c>
      <c r="AG47" s="292">
        <v>42443.25</v>
      </c>
      <c r="AH47" s="292"/>
      <c r="AI47" s="292"/>
      <c r="AJ47" s="292"/>
      <c r="AK47" s="292">
        <v>535.24</v>
      </c>
      <c r="AL47" s="103">
        <f t="shared" si="7"/>
        <v>114447.93000000001</v>
      </c>
      <c r="AM47" s="37">
        <f t="shared" si="8"/>
        <v>157294.70000000001</v>
      </c>
      <c r="AN47" s="26">
        <f t="shared" si="5"/>
        <v>-42846.770000000004</v>
      </c>
      <c r="AO47" s="17">
        <f t="shared" si="9"/>
        <v>1363892.81</v>
      </c>
      <c r="AP47" s="19">
        <f t="shared" si="10"/>
        <v>1442399.28</v>
      </c>
      <c r="AQ47" s="32">
        <f t="shared" si="6"/>
        <v>-78506.469999999972</v>
      </c>
    </row>
    <row r="48" spans="1:43" x14ac:dyDescent="0.25">
      <c r="A48" t="s">
        <v>547</v>
      </c>
      <c r="B48" t="s">
        <v>548</v>
      </c>
      <c r="C48" s="97">
        <v>1875</v>
      </c>
      <c r="D48" s="74" t="s">
        <v>1313</v>
      </c>
      <c r="E48" s="62" t="s">
        <v>2249</v>
      </c>
      <c r="F48" s="290">
        <v>95632.42</v>
      </c>
      <c r="G48" s="290">
        <v>0</v>
      </c>
      <c r="H48" s="290">
        <v>190388.86</v>
      </c>
      <c r="I48" s="62">
        <v>3</v>
      </c>
      <c r="J48" s="62">
        <v>43418.9</v>
      </c>
      <c r="K48" s="62"/>
      <c r="L48" s="62"/>
      <c r="N48" s="291">
        <v>65038</v>
      </c>
      <c r="Q48" s="62"/>
      <c r="R48" s="62">
        <v>-11452.2</v>
      </c>
      <c r="S48" s="62"/>
      <c r="T48" s="62">
        <v>452082.82</v>
      </c>
      <c r="U48" s="52"/>
      <c r="V48" s="52"/>
      <c r="W48" s="52">
        <v>505156.86</v>
      </c>
      <c r="X48" s="52">
        <v>47670</v>
      </c>
      <c r="Y48" s="52">
        <v>486.78</v>
      </c>
      <c r="Z48" s="52">
        <v>670230</v>
      </c>
      <c r="AA48" s="52"/>
      <c r="AB48" s="52"/>
      <c r="AC48" s="292">
        <v>878310</v>
      </c>
      <c r="AD48" s="292"/>
      <c r="AE48" s="292"/>
      <c r="AF48" s="292">
        <v>316791.25</v>
      </c>
      <c r="AG48" s="292">
        <v>25185.56</v>
      </c>
      <c r="AH48" s="292"/>
      <c r="AI48" s="292"/>
      <c r="AJ48" s="292"/>
      <c r="AK48" s="292">
        <v>7067.01</v>
      </c>
      <c r="AL48" s="103">
        <f t="shared" si="7"/>
        <v>286021.27999999997</v>
      </c>
      <c r="AM48" s="37">
        <f t="shared" si="8"/>
        <v>65038</v>
      </c>
      <c r="AN48" s="26">
        <f t="shared" si="5"/>
        <v>220983.27999999997</v>
      </c>
      <c r="AO48" s="17">
        <f t="shared" si="9"/>
        <v>1223543.6400000001</v>
      </c>
      <c r="AP48" s="19">
        <f t="shared" si="10"/>
        <v>1227353.82</v>
      </c>
      <c r="AQ48" s="32">
        <f t="shared" si="6"/>
        <v>-3810.1799999999348</v>
      </c>
    </row>
    <row r="49" spans="1:43" x14ac:dyDescent="0.25">
      <c r="A49" t="s">
        <v>547</v>
      </c>
      <c r="B49" t="s">
        <v>548</v>
      </c>
      <c r="C49" s="97">
        <v>2733</v>
      </c>
      <c r="D49" s="74" t="s">
        <v>1314</v>
      </c>
      <c r="E49" s="62" t="s">
        <v>2250</v>
      </c>
      <c r="F49" s="290">
        <v>313068.63</v>
      </c>
      <c r="G49" s="290">
        <v>0</v>
      </c>
      <c r="H49" s="290">
        <v>41768.910000000003</v>
      </c>
      <c r="I49" s="62">
        <v>2685561</v>
      </c>
      <c r="J49" s="62">
        <v>171322.74</v>
      </c>
      <c r="K49" s="62"/>
      <c r="L49" s="62"/>
      <c r="N49" s="291">
        <v>123480</v>
      </c>
      <c r="Q49" s="62"/>
      <c r="R49" s="62"/>
      <c r="S49" s="62">
        <v>-159492.1</v>
      </c>
      <c r="T49" s="62">
        <v>5378772.1500000004</v>
      </c>
      <c r="U49" s="52"/>
      <c r="V49" s="52"/>
      <c r="W49" s="52">
        <v>533295.99</v>
      </c>
      <c r="X49" s="52">
        <v>54725</v>
      </c>
      <c r="Y49" s="52">
        <v>2502.4499999999998</v>
      </c>
      <c r="Z49" s="52">
        <v>1043300</v>
      </c>
      <c r="AA49" s="52"/>
      <c r="AB49" s="52"/>
      <c r="AC49" s="292">
        <v>1149020</v>
      </c>
      <c r="AD49" s="292"/>
      <c r="AE49" s="292"/>
      <c r="AF49" s="292">
        <v>456885.84</v>
      </c>
      <c r="AG49" s="292">
        <v>227805.26</v>
      </c>
      <c r="AH49" s="292"/>
      <c r="AI49" s="292"/>
      <c r="AJ49" s="292"/>
      <c r="AK49" s="292">
        <v>6987.82</v>
      </c>
      <c r="AL49" s="103">
        <f t="shared" si="7"/>
        <v>354837.54000000004</v>
      </c>
      <c r="AM49" s="37">
        <f t="shared" si="8"/>
        <v>123480</v>
      </c>
      <c r="AN49" s="26">
        <f t="shared" si="5"/>
        <v>231357.54000000004</v>
      </c>
      <c r="AO49" s="17">
        <f t="shared" si="9"/>
        <v>1633823.44</v>
      </c>
      <c r="AP49" s="19">
        <f t="shared" si="10"/>
        <v>1840698.9200000002</v>
      </c>
      <c r="AQ49" s="32">
        <f t="shared" si="6"/>
        <v>-206875.48000000021</v>
      </c>
    </row>
    <row r="50" spans="1:43" x14ac:dyDescent="0.25">
      <c r="A50" t="s">
        <v>547</v>
      </c>
      <c r="B50" t="s">
        <v>548</v>
      </c>
      <c r="C50" s="97">
        <v>2730</v>
      </c>
      <c r="D50" s="74" t="s">
        <v>1315</v>
      </c>
      <c r="E50" s="62" t="s">
        <v>2251</v>
      </c>
      <c r="F50" s="290">
        <v>201985.85</v>
      </c>
      <c r="G50" s="290">
        <v>0</v>
      </c>
      <c r="H50" s="290">
        <v>659131.11</v>
      </c>
      <c r="I50" s="62">
        <v>-135845.22</v>
      </c>
      <c r="J50" s="62">
        <v>-178040.73</v>
      </c>
      <c r="K50" s="62"/>
      <c r="L50" s="62"/>
      <c r="N50" s="291">
        <v>106090</v>
      </c>
      <c r="Q50" s="62">
        <v>4586</v>
      </c>
      <c r="R50" s="62"/>
      <c r="S50" s="62"/>
      <c r="T50" s="62">
        <v>1780248.13</v>
      </c>
      <c r="U50" s="52"/>
      <c r="V50" s="52"/>
      <c r="W50" s="52">
        <v>535883.99</v>
      </c>
      <c r="X50" s="52">
        <v>70398</v>
      </c>
      <c r="Y50" s="52">
        <v>656.48</v>
      </c>
      <c r="Z50" s="52">
        <v>1257190</v>
      </c>
      <c r="AA50" s="52"/>
      <c r="AB50" s="52"/>
      <c r="AC50" s="292">
        <v>1469248.23</v>
      </c>
      <c r="AD50" s="292"/>
      <c r="AE50" s="292"/>
      <c r="AF50" s="292">
        <v>446161.18</v>
      </c>
      <c r="AG50" s="292">
        <v>217808.85</v>
      </c>
      <c r="AH50" s="292"/>
      <c r="AI50" s="292"/>
      <c r="AJ50" s="292"/>
      <c r="AK50" s="292">
        <v>150.78</v>
      </c>
      <c r="AL50" s="103">
        <f t="shared" si="7"/>
        <v>861116.96</v>
      </c>
      <c r="AM50" s="37">
        <f t="shared" si="8"/>
        <v>106090</v>
      </c>
      <c r="AN50" s="26">
        <f t="shared" si="5"/>
        <v>755026.96</v>
      </c>
      <c r="AO50" s="17">
        <f t="shared" si="9"/>
        <v>1864128.47</v>
      </c>
      <c r="AP50" s="19">
        <f t="shared" si="10"/>
        <v>2133369.0399999996</v>
      </c>
      <c r="AQ50" s="32">
        <f t="shared" si="6"/>
        <v>-269240.5699999996</v>
      </c>
    </row>
    <row r="51" spans="1:43" x14ac:dyDescent="0.25">
      <c r="A51" t="s">
        <v>547</v>
      </c>
      <c r="B51" t="s">
        <v>548</v>
      </c>
      <c r="C51" s="97">
        <v>2627</v>
      </c>
      <c r="D51" s="74" t="s">
        <v>1316</v>
      </c>
      <c r="E51" s="62" t="s">
        <v>2252</v>
      </c>
      <c r="F51" s="290">
        <v>370719.92</v>
      </c>
      <c r="G51" s="290">
        <v>60000</v>
      </c>
      <c r="H51" s="290">
        <v>343107.03</v>
      </c>
      <c r="I51" s="62">
        <v>846856.72</v>
      </c>
      <c r="J51" s="62">
        <v>276912.14</v>
      </c>
      <c r="K51" s="62"/>
      <c r="L51" s="62"/>
      <c r="Q51" s="62"/>
      <c r="R51" s="62"/>
      <c r="S51" s="62">
        <v>197487.27</v>
      </c>
      <c r="T51" s="62">
        <v>2690789.95</v>
      </c>
      <c r="U51" s="52"/>
      <c r="V51" s="52"/>
      <c r="W51" s="52">
        <v>484654.98</v>
      </c>
      <c r="X51" s="52">
        <v>57195</v>
      </c>
      <c r="Y51" s="52">
        <v>1816.3</v>
      </c>
      <c r="Z51" s="52">
        <v>1026740</v>
      </c>
      <c r="AA51" s="52"/>
      <c r="AB51" s="52">
        <v>197760</v>
      </c>
      <c r="AC51" s="292">
        <v>1270626</v>
      </c>
      <c r="AD51" s="292"/>
      <c r="AE51" s="292"/>
      <c r="AF51" s="292">
        <v>240171.39</v>
      </c>
      <c r="AG51" s="292">
        <v>7080</v>
      </c>
      <c r="AH51" s="292"/>
      <c r="AI51" s="292"/>
      <c r="AJ51" s="292"/>
      <c r="AK51" s="292">
        <v>25445.439999999999</v>
      </c>
      <c r="AL51" s="103">
        <f t="shared" si="7"/>
        <v>773826.95</v>
      </c>
      <c r="AM51" s="37">
        <f t="shared" si="8"/>
        <v>0</v>
      </c>
      <c r="AN51" s="26">
        <f t="shared" si="5"/>
        <v>773826.95</v>
      </c>
      <c r="AO51" s="17">
        <f t="shared" si="9"/>
        <v>1768166.28</v>
      </c>
      <c r="AP51" s="19">
        <f t="shared" si="10"/>
        <v>1543322.83</v>
      </c>
      <c r="AQ51" s="32">
        <f t="shared" si="6"/>
        <v>224843.44999999995</v>
      </c>
    </row>
    <row r="52" spans="1:43" x14ac:dyDescent="0.25">
      <c r="A52" t="s">
        <v>547</v>
      </c>
      <c r="B52" t="s">
        <v>548</v>
      </c>
      <c r="C52" s="97">
        <v>1841</v>
      </c>
      <c r="D52" s="74" t="s">
        <v>1317</v>
      </c>
      <c r="E52" s="62" t="s">
        <v>2253</v>
      </c>
      <c r="F52" s="290">
        <v>354239.68</v>
      </c>
      <c r="G52" s="290">
        <v>0</v>
      </c>
      <c r="H52" s="290">
        <v>43982.81</v>
      </c>
      <c r="I52" s="62">
        <v>505383.87</v>
      </c>
      <c r="J52" s="62">
        <v>-21607.56</v>
      </c>
      <c r="K52" s="62"/>
      <c r="L52" s="62"/>
      <c r="P52" s="291">
        <v>1981</v>
      </c>
      <c r="Q52" s="62"/>
      <c r="R52" s="62"/>
      <c r="S52" s="62">
        <v>112</v>
      </c>
      <c r="T52" s="62">
        <v>2057308.95</v>
      </c>
      <c r="U52" s="52"/>
      <c r="V52" s="52"/>
      <c r="W52" s="52">
        <v>458538.38</v>
      </c>
      <c r="X52" s="52"/>
      <c r="Y52" s="52">
        <v>1598.39</v>
      </c>
      <c r="Z52" s="52"/>
      <c r="AA52" s="52"/>
      <c r="AB52" s="52">
        <v>1078.48</v>
      </c>
      <c r="AC52" s="292">
        <v>92698</v>
      </c>
      <c r="AD52" s="292"/>
      <c r="AE52" s="292"/>
      <c r="AF52" s="292">
        <v>253976.99</v>
      </c>
      <c r="AG52" s="292">
        <v>107109.31</v>
      </c>
      <c r="AH52" s="292"/>
      <c r="AI52" s="292"/>
      <c r="AJ52" s="292"/>
      <c r="AK52" s="292">
        <v>87.11</v>
      </c>
      <c r="AL52" s="103">
        <f t="shared" si="7"/>
        <v>398222.49</v>
      </c>
      <c r="AM52" s="37">
        <f t="shared" si="8"/>
        <v>1981</v>
      </c>
      <c r="AN52" s="26">
        <f t="shared" si="5"/>
        <v>396241.49</v>
      </c>
      <c r="AO52" s="17">
        <f t="shared" si="9"/>
        <v>461215.25</v>
      </c>
      <c r="AP52" s="19">
        <f t="shared" si="10"/>
        <v>453871.41</v>
      </c>
      <c r="AQ52" s="32">
        <f t="shared" si="6"/>
        <v>7343.8400000000256</v>
      </c>
    </row>
    <row r="53" spans="1:43" x14ac:dyDescent="0.25">
      <c r="A53" t="s">
        <v>547</v>
      </c>
      <c r="B53" t="s">
        <v>548</v>
      </c>
      <c r="C53" s="97">
        <v>2414</v>
      </c>
      <c r="D53" s="74" t="s">
        <v>1318</v>
      </c>
      <c r="E53" s="62" t="s">
        <v>2254</v>
      </c>
      <c r="F53" s="290">
        <v>113760.69</v>
      </c>
      <c r="G53" s="290">
        <v>0</v>
      </c>
      <c r="H53" s="290">
        <v>155443.76</v>
      </c>
      <c r="I53" s="62">
        <v>122929.41</v>
      </c>
      <c r="J53" s="62">
        <v>188329.86</v>
      </c>
      <c r="K53" s="62"/>
      <c r="L53" s="62"/>
      <c r="P53" s="291">
        <v>14.39</v>
      </c>
      <c r="Q53" s="62"/>
      <c r="R53" s="62"/>
      <c r="S53" s="62"/>
      <c r="T53" s="62">
        <v>1988049.06</v>
      </c>
      <c r="U53" s="52"/>
      <c r="V53" s="52"/>
      <c r="W53" s="52">
        <v>565620.43999999994</v>
      </c>
      <c r="X53" s="52">
        <v>56750</v>
      </c>
      <c r="Y53" s="52">
        <v>325.66000000000003</v>
      </c>
      <c r="Z53" s="52">
        <v>929700</v>
      </c>
      <c r="AA53" s="52"/>
      <c r="AB53" s="52">
        <v>47200</v>
      </c>
      <c r="AC53" s="292">
        <v>1134502</v>
      </c>
      <c r="AD53" s="292"/>
      <c r="AE53" s="292"/>
      <c r="AF53" s="292">
        <v>524946.88</v>
      </c>
      <c r="AG53" s="292">
        <v>38188.28</v>
      </c>
      <c r="AH53" s="292"/>
      <c r="AI53" s="292"/>
      <c r="AJ53" s="292"/>
      <c r="AK53" s="292">
        <v>1013.05</v>
      </c>
      <c r="AL53" s="103">
        <f t="shared" si="7"/>
        <v>269204.45</v>
      </c>
      <c r="AM53" s="37">
        <f t="shared" si="8"/>
        <v>14.39</v>
      </c>
      <c r="AN53" s="26">
        <f t="shared" si="5"/>
        <v>269190.06</v>
      </c>
      <c r="AO53" s="17">
        <f t="shared" si="9"/>
        <v>1599596.1</v>
      </c>
      <c r="AP53" s="19">
        <f t="shared" si="10"/>
        <v>1698650.21</v>
      </c>
      <c r="AQ53" s="32">
        <f t="shared" si="6"/>
        <v>-99054.10999999987</v>
      </c>
    </row>
    <row r="54" spans="1:43" x14ac:dyDescent="0.25">
      <c r="A54" t="s">
        <v>547</v>
      </c>
      <c r="B54" t="s">
        <v>548</v>
      </c>
      <c r="C54" s="97">
        <v>1799</v>
      </c>
      <c r="D54" s="74" t="s">
        <v>1319</v>
      </c>
      <c r="E54" s="62" t="s">
        <v>2255</v>
      </c>
      <c r="F54" s="290">
        <v>31653.27</v>
      </c>
      <c r="G54" s="290">
        <v>0</v>
      </c>
      <c r="H54" s="290">
        <v>104347.47</v>
      </c>
      <c r="I54" s="62">
        <v>6436.99</v>
      </c>
      <c r="J54" s="62">
        <v>183360.91</v>
      </c>
      <c r="K54" s="62"/>
      <c r="L54" s="62"/>
      <c r="N54" s="291">
        <v>170045</v>
      </c>
      <c r="P54" s="291">
        <v>830</v>
      </c>
      <c r="Q54" s="62"/>
      <c r="R54" s="62">
        <v>249356.91</v>
      </c>
      <c r="S54" s="62">
        <v>-509277.18</v>
      </c>
      <c r="T54" s="62">
        <v>1911374.52</v>
      </c>
      <c r="U54" s="52"/>
      <c r="V54" s="52"/>
      <c r="W54" s="52">
        <v>415287.17</v>
      </c>
      <c r="X54" s="52">
        <v>64300</v>
      </c>
      <c r="Y54" s="52">
        <v>282.95</v>
      </c>
      <c r="Z54" s="52">
        <v>806010</v>
      </c>
      <c r="AA54" s="52"/>
      <c r="AB54" s="52">
        <v>100000</v>
      </c>
      <c r="AC54" s="292">
        <v>1021920</v>
      </c>
      <c r="AD54" s="292"/>
      <c r="AE54" s="292">
        <v>2000</v>
      </c>
      <c r="AF54" s="292">
        <v>246973.27</v>
      </c>
      <c r="AG54" s="292">
        <v>86257.43</v>
      </c>
      <c r="AH54" s="292"/>
      <c r="AI54" s="292"/>
      <c r="AJ54" s="292"/>
      <c r="AK54" s="292">
        <v>97.81</v>
      </c>
      <c r="AL54" s="103">
        <f t="shared" si="7"/>
        <v>136000.74</v>
      </c>
      <c r="AM54" s="37">
        <f t="shared" si="8"/>
        <v>170875</v>
      </c>
      <c r="AN54" s="26">
        <f t="shared" si="5"/>
        <v>-34874.260000000009</v>
      </c>
      <c r="AO54" s="17">
        <f t="shared" si="9"/>
        <v>1385880.12</v>
      </c>
      <c r="AP54" s="19">
        <f t="shared" si="10"/>
        <v>1357248.51</v>
      </c>
      <c r="AQ54" s="32">
        <f t="shared" si="6"/>
        <v>28631.610000000102</v>
      </c>
    </row>
    <row r="55" spans="1:43" x14ac:dyDescent="0.25">
      <c r="A55" t="s">
        <v>551</v>
      </c>
      <c r="B55" t="s">
        <v>552</v>
      </c>
      <c r="C55" s="97">
        <v>2442</v>
      </c>
      <c r="D55" s="74" t="s">
        <v>1320</v>
      </c>
      <c r="E55" s="62" t="s">
        <v>2256</v>
      </c>
      <c r="F55" s="290">
        <v>279853.42</v>
      </c>
      <c r="G55" s="290">
        <v>27011.46</v>
      </c>
      <c r="H55" s="290">
        <v>15402.58</v>
      </c>
      <c r="I55" s="62">
        <v>119334.12</v>
      </c>
      <c r="J55" s="62">
        <v>96388.08</v>
      </c>
      <c r="K55" s="62"/>
      <c r="L55" s="62"/>
      <c r="N55" s="291">
        <v>33530</v>
      </c>
      <c r="Q55" s="62"/>
      <c r="R55" s="62"/>
      <c r="S55" s="62">
        <v>-999092.6</v>
      </c>
      <c r="T55" s="62">
        <v>1946410.43</v>
      </c>
      <c r="U55" s="52"/>
      <c r="V55" s="52"/>
      <c r="W55" s="52">
        <v>536308.15</v>
      </c>
      <c r="X55" s="52">
        <v>69000</v>
      </c>
      <c r="Y55" s="52">
        <v>1808.54</v>
      </c>
      <c r="Z55" s="52">
        <v>1665707.5</v>
      </c>
      <c r="AA55" s="52"/>
      <c r="AB55" s="52">
        <v>197800</v>
      </c>
      <c r="AC55" s="292">
        <v>1889567.5</v>
      </c>
      <c r="AD55" s="292">
        <v>2500</v>
      </c>
      <c r="AE55" s="292">
        <v>4640</v>
      </c>
      <c r="AF55" s="292">
        <v>725726.23</v>
      </c>
      <c r="AG55" s="292">
        <v>79222.63</v>
      </c>
      <c r="AH55" s="292"/>
      <c r="AI55" s="292"/>
      <c r="AJ55" s="292"/>
      <c r="AK55" s="292"/>
      <c r="AL55" s="103">
        <f t="shared" si="7"/>
        <v>322267.46000000002</v>
      </c>
      <c r="AM55" s="37">
        <f t="shared" si="8"/>
        <v>33530</v>
      </c>
      <c r="AN55" s="26">
        <f t="shared" si="5"/>
        <v>288737.46000000002</v>
      </c>
      <c r="AO55" s="17">
        <f t="shared" si="9"/>
        <v>2470624.19</v>
      </c>
      <c r="AP55" s="19">
        <f t="shared" si="10"/>
        <v>2701656.36</v>
      </c>
      <c r="AQ55" s="32">
        <f t="shared" si="6"/>
        <v>-231032.16999999993</v>
      </c>
    </row>
    <row r="56" spans="1:43" x14ac:dyDescent="0.25">
      <c r="A56" t="s">
        <v>551</v>
      </c>
      <c r="B56" t="s">
        <v>552</v>
      </c>
      <c r="C56" s="97">
        <v>1417</v>
      </c>
      <c r="D56" s="74" t="s">
        <v>1321</v>
      </c>
      <c r="E56" s="62" t="s">
        <v>2257</v>
      </c>
      <c r="F56" s="290">
        <v>184440.82</v>
      </c>
      <c r="G56" s="290">
        <v>13988</v>
      </c>
      <c r="H56" s="290">
        <v>12920.91</v>
      </c>
      <c r="I56" s="62">
        <v>549906.67000000004</v>
      </c>
      <c r="J56" s="62">
        <v>177552.77</v>
      </c>
      <c r="K56" s="62"/>
      <c r="L56" s="62"/>
      <c r="N56" s="291">
        <v>21190.639999999999</v>
      </c>
      <c r="P56" s="291">
        <v>0</v>
      </c>
      <c r="Q56" s="62"/>
      <c r="R56" s="62"/>
      <c r="S56" s="62">
        <v>158971.45000000001</v>
      </c>
      <c r="T56" s="62">
        <v>1372237.86</v>
      </c>
      <c r="U56" s="52"/>
      <c r="V56" s="52"/>
      <c r="W56" s="52">
        <v>278382</v>
      </c>
      <c r="X56" s="52">
        <v>182750</v>
      </c>
      <c r="Y56" s="52">
        <v>946.16</v>
      </c>
      <c r="Z56" s="52">
        <v>616476</v>
      </c>
      <c r="AA56" s="52"/>
      <c r="AB56" s="52">
        <v>121800</v>
      </c>
      <c r="AC56" s="292">
        <v>746976</v>
      </c>
      <c r="AD56" s="292">
        <v>2640</v>
      </c>
      <c r="AE56" s="292">
        <v>8415</v>
      </c>
      <c r="AF56" s="292">
        <v>400561.84</v>
      </c>
      <c r="AG56" s="292">
        <v>488607.1</v>
      </c>
      <c r="AH56" s="292"/>
      <c r="AI56" s="292"/>
      <c r="AJ56" s="292"/>
      <c r="AK56" s="292"/>
      <c r="AL56" s="103">
        <f t="shared" si="7"/>
        <v>211349.73</v>
      </c>
      <c r="AM56" s="37">
        <f t="shared" si="8"/>
        <v>21190.639999999999</v>
      </c>
      <c r="AN56" s="26">
        <f t="shared" si="5"/>
        <v>190159.09000000003</v>
      </c>
      <c r="AO56" s="17">
        <f t="shared" si="9"/>
        <v>1200354.1599999999</v>
      </c>
      <c r="AP56" s="19">
        <f t="shared" si="10"/>
        <v>1647199.94</v>
      </c>
      <c r="AQ56" s="32">
        <f t="shared" si="6"/>
        <v>-446845.78</v>
      </c>
    </row>
    <row r="57" spans="1:43" x14ac:dyDescent="0.25">
      <c r="A57" t="s">
        <v>551</v>
      </c>
      <c r="B57" t="s">
        <v>552</v>
      </c>
      <c r="C57" s="97">
        <v>1301</v>
      </c>
      <c r="D57" s="74" t="s">
        <v>1322</v>
      </c>
      <c r="E57" s="62" t="s">
        <v>2258</v>
      </c>
      <c r="F57" s="290">
        <v>346072.87</v>
      </c>
      <c r="G57" s="290">
        <v>472.5</v>
      </c>
      <c r="H57" s="290">
        <v>13206.32</v>
      </c>
      <c r="I57" s="62">
        <v>23656</v>
      </c>
      <c r="J57" s="62">
        <v>54954.89</v>
      </c>
      <c r="K57" s="62"/>
      <c r="L57" s="62"/>
      <c r="M57" s="291">
        <v>3000</v>
      </c>
      <c r="N57" s="291">
        <v>25830</v>
      </c>
      <c r="P57" s="291">
        <v>28.04</v>
      </c>
      <c r="Q57" s="62"/>
      <c r="R57" s="62"/>
      <c r="S57" s="62">
        <v>-447743.49</v>
      </c>
      <c r="T57" s="62">
        <v>1028783.07</v>
      </c>
      <c r="U57" s="52"/>
      <c r="V57" s="52"/>
      <c r="W57" s="52">
        <v>415562.97</v>
      </c>
      <c r="X57" s="52">
        <v>65000</v>
      </c>
      <c r="Y57" s="52">
        <v>1591.86</v>
      </c>
      <c r="Z57" s="52">
        <v>540524.6</v>
      </c>
      <c r="AA57" s="52"/>
      <c r="AB57" s="52">
        <v>92000</v>
      </c>
      <c r="AC57" s="292">
        <v>722384.6</v>
      </c>
      <c r="AD57" s="292"/>
      <c r="AE57" s="292"/>
      <c r="AF57" s="292">
        <v>490754</v>
      </c>
      <c r="AG57" s="292">
        <v>48737.87</v>
      </c>
      <c r="AH57" s="292"/>
      <c r="AI57" s="292"/>
      <c r="AJ57" s="292"/>
      <c r="AK57" s="292"/>
      <c r="AL57" s="103">
        <f t="shared" si="7"/>
        <v>359751.69</v>
      </c>
      <c r="AM57" s="37">
        <f t="shared" si="8"/>
        <v>28858.04</v>
      </c>
      <c r="AN57" s="26">
        <f t="shared" si="5"/>
        <v>330893.65000000002</v>
      </c>
      <c r="AO57" s="17">
        <f t="shared" si="9"/>
        <v>1114679.43</v>
      </c>
      <c r="AP57" s="19">
        <f t="shared" si="10"/>
        <v>1261876.4700000002</v>
      </c>
      <c r="AQ57" s="32">
        <f t="shared" si="6"/>
        <v>-147197.04000000027</v>
      </c>
    </row>
    <row r="58" spans="1:43" x14ac:dyDescent="0.25">
      <c r="A58" t="s">
        <v>551</v>
      </c>
      <c r="B58" t="s">
        <v>552</v>
      </c>
      <c r="C58" s="97">
        <v>2427</v>
      </c>
      <c r="D58" s="74" t="s">
        <v>1323</v>
      </c>
      <c r="E58" s="62" t="s">
        <v>2259</v>
      </c>
      <c r="F58" s="290">
        <v>524430.66</v>
      </c>
      <c r="G58" s="290">
        <v>7643.74</v>
      </c>
      <c r="H58" s="290">
        <v>17510.73</v>
      </c>
      <c r="I58" s="62">
        <v>77438.67</v>
      </c>
      <c r="J58" s="62">
        <v>76274.39</v>
      </c>
      <c r="K58" s="62"/>
      <c r="L58" s="62"/>
      <c r="M58" s="291">
        <v>2000</v>
      </c>
      <c r="N58" s="291">
        <v>31310.92</v>
      </c>
      <c r="P58" s="291">
        <v>120.69</v>
      </c>
      <c r="Q58" s="62"/>
      <c r="R58" s="62"/>
      <c r="S58" s="62">
        <v>228385.29</v>
      </c>
      <c r="T58" s="62">
        <v>566631.65</v>
      </c>
      <c r="U58" s="52"/>
      <c r="V58" s="52"/>
      <c r="W58" s="52">
        <v>490179.34</v>
      </c>
      <c r="X58" s="52">
        <v>194000</v>
      </c>
      <c r="Y58" s="52">
        <v>2178.7600000000002</v>
      </c>
      <c r="Z58" s="52">
        <v>1045248</v>
      </c>
      <c r="AA58" s="52"/>
      <c r="AB58" s="52">
        <v>127300</v>
      </c>
      <c r="AC58" s="292">
        <v>1265608</v>
      </c>
      <c r="AD58" s="292"/>
      <c r="AE58" s="292">
        <v>2760</v>
      </c>
      <c r="AF58" s="292">
        <v>465535.19</v>
      </c>
      <c r="AG58" s="292">
        <v>31561.27</v>
      </c>
      <c r="AH58" s="292"/>
      <c r="AI58" s="292"/>
      <c r="AJ58" s="292"/>
      <c r="AK58" s="292"/>
      <c r="AL58" s="103">
        <f t="shared" si="7"/>
        <v>549585.13</v>
      </c>
      <c r="AM58" s="37">
        <f t="shared" si="8"/>
        <v>33431.61</v>
      </c>
      <c r="AN58" s="26">
        <f t="shared" si="5"/>
        <v>516153.52</v>
      </c>
      <c r="AO58" s="17">
        <f t="shared" si="9"/>
        <v>1858906.1</v>
      </c>
      <c r="AP58" s="19">
        <f t="shared" si="10"/>
        <v>1765464.46</v>
      </c>
      <c r="AQ58" s="32">
        <f t="shared" si="6"/>
        <v>93441.64000000013</v>
      </c>
    </row>
    <row r="59" spans="1:43" x14ac:dyDescent="0.25">
      <c r="A59" t="s">
        <v>551</v>
      </c>
      <c r="B59" t="s">
        <v>552</v>
      </c>
      <c r="C59" s="97">
        <v>1385</v>
      </c>
      <c r="D59" s="74" t="s">
        <v>1324</v>
      </c>
      <c r="E59" s="289" t="s">
        <v>2260</v>
      </c>
      <c r="F59" s="290">
        <v>106907.91</v>
      </c>
      <c r="G59" s="290">
        <v>13928.02</v>
      </c>
      <c r="H59" s="290">
        <v>16331.14</v>
      </c>
      <c r="I59" s="62">
        <v>289513.90999999997</v>
      </c>
      <c r="J59" s="62">
        <v>69477.509999999995</v>
      </c>
      <c r="K59" s="62"/>
      <c r="L59" s="62"/>
      <c r="N59" s="291">
        <v>29315</v>
      </c>
      <c r="Q59" s="62"/>
      <c r="R59" s="62"/>
      <c r="S59" s="62">
        <v>-1084581.55</v>
      </c>
      <c r="T59" s="62">
        <v>1787234.17</v>
      </c>
      <c r="U59" s="52"/>
      <c r="V59" s="52">
        <v>339.51</v>
      </c>
      <c r="W59" s="52">
        <v>427843.46</v>
      </c>
      <c r="X59" s="52">
        <v>145500</v>
      </c>
      <c r="Y59" s="52">
        <v>520.30999999999995</v>
      </c>
      <c r="Z59" s="52">
        <v>549689.56000000006</v>
      </c>
      <c r="AA59" s="52"/>
      <c r="AB59" s="52">
        <v>129000</v>
      </c>
      <c r="AC59" s="292">
        <v>727314.56</v>
      </c>
      <c r="AD59" s="292"/>
      <c r="AE59" s="292">
        <v>9360</v>
      </c>
      <c r="AF59" s="292">
        <v>315709.96999999997</v>
      </c>
      <c r="AG59" s="292">
        <v>243108.44</v>
      </c>
      <c r="AH59" s="292"/>
      <c r="AI59" s="292"/>
      <c r="AJ59" s="292"/>
      <c r="AK59" s="292"/>
      <c r="AL59" s="103">
        <f t="shared" si="7"/>
        <v>137167.07</v>
      </c>
      <c r="AM59" s="37">
        <f t="shared" si="8"/>
        <v>29315</v>
      </c>
      <c r="AN59" s="26">
        <f t="shared" si="5"/>
        <v>107852.07</v>
      </c>
      <c r="AO59" s="17">
        <f t="shared" si="9"/>
        <v>1252892.8400000001</v>
      </c>
      <c r="AP59" s="19">
        <f t="shared" si="10"/>
        <v>1295492.97</v>
      </c>
      <c r="AQ59" s="32">
        <f t="shared" si="6"/>
        <v>-42600.129999999888</v>
      </c>
    </row>
    <row r="60" spans="1:43" x14ac:dyDescent="0.25">
      <c r="A60" t="s">
        <v>551</v>
      </c>
      <c r="B60" t="s">
        <v>552</v>
      </c>
      <c r="C60" s="97">
        <v>2740</v>
      </c>
      <c r="D60" s="74" t="s">
        <v>1325</v>
      </c>
      <c r="E60" s="289" t="s">
        <v>2261</v>
      </c>
      <c r="F60" s="290">
        <v>150126.56</v>
      </c>
      <c r="G60" s="290">
        <v>2884.1</v>
      </c>
      <c r="H60" s="290">
        <v>44657.54</v>
      </c>
      <c r="I60" s="62">
        <v>2210950.79</v>
      </c>
      <c r="J60" s="62">
        <v>29630.59</v>
      </c>
      <c r="K60" s="62"/>
      <c r="L60" s="62"/>
      <c r="N60" s="291">
        <v>29915</v>
      </c>
      <c r="P60" s="291">
        <v>7</v>
      </c>
      <c r="Q60" s="62"/>
      <c r="R60" s="62"/>
      <c r="S60" s="62">
        <v>-1156053.03</v>
      </c>
      <c r="T60" s="62">
        <v>3909726.18</v>
      </c>
      <c r="U60" s="52"/>
      <c r="V60" s="52"/>
      <c r="W60" s="52">
        <v>502787.93</v>
      </c>
      <c r="X60" s="52">
        <v>195410</v>
      </c>
      <c r="Y60" s="52">
        <v>960.41</v>
      </c>
      <c r="Z60" s="52">
        <v>1205654.6000000001</v>
      </c>
      <c r="AA60" s="52"/>
      <c r="AB60" s="52">
        <v>129700</v>
      </c>
      <c r="AC60" s="292">
        <v>1434779.6</v>
      </c>
      <c r="AD60" s="292"/>
      <c r="AE60" s="292"/>
      <c r="AF60" s="292">
        <v>545738.68999999994</v>
      </c>
      <c r="AG60" s="292">
        <v>179355.22</v>
      </c>
      <c r="AH60" s="292"/>
      <c r="AI60" s="292"/>
      <c r="AJ60" s="292"/>
      <c r="AK60" s="292"/>
      <c r="AL60" s="103">
        <f t="shared" si="7"/>
        <v>197668.2</v>
      </c>
      <c r="AM60" s="37">
        <f t="shared" si="8"/>
        <v>29922</v>
      </c>
      <c r="AN60" s="26">
        <f t="shared" si="5"/>
        <v>167746.20000000001</v>
      </c>
      <c r="AO60" s="17">
        <f t="shared" si="9"/>
        <v>2034512.94</v>
      </c>
      <c r="AP60" s="19">
        <f t="shared" si="10"/>
        <v>2159873.5100000002</v>
      </c>
      <c r="AQ60" s="32">
        <f t="shared" si="6"/>
        <v>-125360.5700000003</v>
      </c>
    </row>
    <row r="61" spans="1:43" ht="15.75" customHeight="1" x14ac:dyDescent="0.25">
      <c r="A61" t="s">
        <v>551</v>
      </c>
      <c r="B61" t="s">
        <v>552</v>
      </c>
      <c r="C61" s="97">
        <v>4108</v>
      </c>
      <c r="D61" s="74" t="s">
        <v>1326</v>
      </c>
      <c r="E61" s="289" t="s">
        <v>2262</v>
      </c>
      <c r="F61" s="290">
        <v>144190.03</v>
      </c>
      <c r="G61" s="290">
        <v>12652.1</v>
      </c>
      <c r="H61" s="290">
        <v>61897.25</v>
      </c>
      <c r="I61" s="62">
        <v>186426.04</v>
      </c>
      <c r="J61" s="62">
        <v>874074.03</v>
      </c>
      <c r="K61" s="62"/>
      <c r="L61" s="62"/>
      <c r="M61" s="291">
        <v>2000</v>
      </c>
      <c r="N61" s="291">
        <v>31746</v>
      </c>
      <c r="P61" s="291">
        <v>18.690000000000001</v>
      </c>
      <c r="Q61" s="62"/>
      <c r="R61" s="62"/>
      <c r="S61" s="62">
        <v>-1468318.86</v>
      </c>
      <c r="T61" s="62">
        <v>2469567.41</v>
      </c>
      <c r="U61" s="52"/>
      <c r="V61" s="52"/>
      <c r="W61" s="52">
        <v>1160836.08</v>
      </c>
      <c r="X61" s="52">
        <v>77230</v>
      </c>
      <c r="Y61" s="52">
        <v>1349.69</v>
      </c>
      <c r="Z61" s="52">
        <v>1161292</v>
      </c>
      <c r="AA61" s="52"/>
      <c r="AB61" s="52">
        <v>149050</v>
      </c>
      <c r="AC61" s="292">
        <v>1376967</v>
      </c>
      <c r="AD61" s="292"/>
      <c r="AE61" s="292"/>
      <c r="AF61" s="292">
        <v>649545.66</v>
      </c>
      <c r="AG61" s="292">
        <v>216973.9</v>
      </c>
      <c r="AH61" s="292"/>
      <c r="AI61" s="292"/>
      <c r="AJ61" s="292"/>
      <c r="AK61" s="292"/>
      <c r="AL61" s="103">
        <f t="shared" si="7"/>
        <v>218739.38</v>
      </c>
      <c r="AM61" s="37">
        <f t="shared" si="8"/>
        <v>33764.69</v>
      </c>
      <c r="AN61" s="26">
        <f t="shared" si="5"/>
        <v>184974.69</v>
      </c>
      <c r="AO61" s="17">
        <f t="shared" si="9"/>
        <v>2549757.77</v>
      </c>
      <c r="AP61" s="19">
        <f t="shared" si="10"/>
        <v>2243486.56</v>
      </c>
      <c r="AQ61" s="32">
        <f t="shared" si="6"/>
        <v>306271.20999999996</v>
      </c>
    </row>
    <row r="62" spans="1:43" x14ac:dyDescent="0.25">
      <c r="A62" t="s">
        <v>551</v>
      </c>
      <c r="B62" t="s">
        <v>552</v>
      </c>
      <c r="C62" s="97">
        <v>2522</v>
      </c>
      <c r="D62" s="74" t="s">
        <v>1327</v>
      </c>
      <c r="E62" s="62" t="s">
        <v>2347</v>
      </c>
      <c r="F62" s="290">
        <v>228838.31</v>
      </c>
      <c r="G62" s="290">
        <v>3074.35</v>
      </c>
      <c r="H62" s="290">
        <v>64841.69</v>
      </c>
      <c r="I62" s="62">
        <v>370755.22</v>
      </c>
      <c r="J62" s="62">
        <v>216262.43</v>
      </c>
      <c r="K62" s="62"/>
      <c r="L62" s="62"/>
      <c r="M62" s="291">
        <v>3000</v>
      </c>
      <c r="N62" s="291">
        <v>22953.040000000001</v>
      </c>
      <c r="Q62" s="62"/>
      <c r="R62" s="62">
        <v>-257756.54</v>
      </c>
      <c r="S62" s="62">
        <v>-631579.38</v>
      </c>
      <c r="T62" s="62">
        <v>2114448.44</v>
      </c>
      <c r="U62" s="52"/>
      <c r="V62" s="52"/>
      <c r="W62" s="52">
        <v>505474.3</v>
      </c>
      <c r="X62" s="52">
        <v>190900</v>
      </c>
      <c r="Y62" s="52">
        <v>693.88</v>
      </c>
      <c r="Z62" s="52">
        <v>861269</v>
      </c>
      <c r="AA62" s="52"/>
      <c r="AB62" s="52">
        <v>126700</v>
      </c>
      <c r="AC62" s="292">
        <v>997969</v>
      </c>
      <c r="AD62" s="292"/>
      <c r="AE62" s="292"/>
      <c r="AF62" s="292">
        <v>651395.55000000005</v>
      </c>
      <c r="AG62" s="292">
        <v>182489.19</v>
      </c>
      <c r="AH62" s="292"/>
      <c r="AI62" s="292"/>
      <c r="AJ62" s="292"/>
      <c r="AK62" s="292"/>
      <c r="AL62" s="103">
        <f t="shared" si="7"/>
        <v>296754.34999999998</v>
      </c>
      <c r="AM62" s="37">
        <f t="shared" si="8"/>
        <v>25953.040000000001</v>
      </c>
      <c r="AN62" s="26">
        <f t="shared" si="5"/>
        <v>270801.31</v>
      </c>
      <c r="AO62" s="17">
        <f t="shared" si="9"/>
        <v>1685037.1800000002</v>
      </c>
      <c r="AP62" s="19">
        <f t="shared" si="10"/>
        <v>1831853.74</v>
      </c>
      <c r="AQ62" s="32">
        <f t="shared" si="6"/>
        <v>-146816.55999999982</v>
      </c>
    </row>
    <row r="63" spans="1:43" x14ac:dyDescent="0.25">
      <c r="A63" t="s">
        <v>551</v>
      </c>
      <c r="B63" t="s">
        <v>552</v>
      </c>
      <c r="C63" s="97">
        <v>1433</v>
      </c>
      <c r="D63" s="74" t="s">
        <v>1328</v>
      </c>
      <c r="E63" s="62" t="s">
        <v>2350</v>
      </c>
      <c r="F63" s="290">
        <v>136843.34</v>
      </c>
      <c r="G63" s="290">
        <v>0</v>
      </c>
      <c r="H63" s="290">
        <v>25173.040000000001</v>
      </c>
      <c r="I63" s="62">
        <v>1803245.66</v>
      </c>
      <c r="J63" s="62">
        <v>41937.620000000003</v>
      </c>
      <c r="K63" s="62"/>
      <c r="L63" s="62"/>
      <c r="N63" s="291">
        <v>30215</v>
      </c>
      <c r="Q63" s="62"/>
      <c r="R63" s="62"/>
      <c r="S63" s="62">
        <v>-626187.4</v>
      </c>
      <c r="T63" s="62">
        <v>2791483.6</v>
      </c>
      <c r="U63" s="52"/>
      <c r="V63" s="52"/>
      <c r="W63" s="52">
        <v>453106.38</v>
      </c>
      <c r="X63" s="52">
        <v>172750</v>
      </c>
      <c r="Y63" s="52">
        <v>673.39</v>
      </c>
      <c r="Z63" s="52">
        <v>1320449.06</v>
      </c>
      <c r="AA63" s="52"/>
      <c r="AB63" s="52">
        <v>128700</v>
      </c>
      <c r="AC63" s="292">
        <v>1548374.06</v>
      </c>
      <c r="AD63" s="292"/>
      <c r="AE63" s="292">
        <v>3360</v>
      </c>
      <c r="AF63" s="292">
        <v>510853.82</v>
      </c>
      <c r="AG63" s="292">
        <v>148695.49</v>
      </c>
      <c r="AH63" s="292"/>
      <c r="AI63" s="292"/>
      <c r="AJ63" s="292"/>
      <c r="AK63" s="292"/>
      <c r="AL63" s="103">
        <f t="shared" si="7"/>
        <v>162016.38</v>
      </c>
      <c r="AM63" s="37">
        <f t="shared" si="8"/>
        <v>30215</v>
      </c>
      <c r="AN63" s="26">
        <f t="shared" si="5"/>
        <v>131801.38</v>
      </c>
      <c r="AO63" s="17">
        <f t="shared" si="9"/>
        <v>2075678.83</v>
      </c>
      <c r="AP63" s="19">
        <f t="shared" si="10"/>
        <v>2211283.37</v>
      </c>
      <c r="AQ63" s="32">
        <f t="shared" si="6"/>
        <v>-135604.54000000004</v>
      </c>
    </row>
    <row r="64" spans="1:43" x14ac:dyDescent="0.25">
      <c r="A64" t="s">
        <v>555</v>
      </c>
      <c r="B64" t="s">
        <v>556</v>
      </c>
      <c r="C64" s="97">
        <v>4846</v>
      </c>
      <c r="D64" s="74" t="s">
        <v>1329</v>
      </c>
      <c r="E64" s="289" t="s">
        <v>2263</v>
      </c>
      <c r="F64" s="290">
        <v>528675.36</v>
      </c>
      <c r="G64" s="290">
        <v>0</v>
      </c>
      <c r="H64" s="290">
        <v>179206.39999999999</v>
      </c>
      <c r="I64" s="62">
        <v>361306.89</v>
      </c>
      <c r="J64" s="62">
        <v>40478.910000000003</v>
      </c>
      <c r="K64" s="62"/>
      <c r="L64" s="62"/>
      <c r="N64" s="291">
        <v>51850</v>
      </c>
      <c r="O64" s="291">
        <v>149600</v>
      </c>
      <c r="P64" s="291">
        <v>390</v>
      </c>
      <c r="Q64" s="62"/>
      <c r="R64" s="62"/>
      <c r="S64" s="62">
        <v>95736.74</v>
      </c>
      <c r="T64" s="62">
        <v>1683662.57</v>
      </c>
      <c r="U64" s="52"/>
      <c r="V64" s="52"/>
      <c r="W64" s="52">
        <v>726620.36</v>
      </c>
      <c r="X64" s="52">
        <v>50475</v>
      </c>
      <c r="Y64" s="52">
        <v>1453.5</v>
      </c>
      <c r="Z64" s="52">
        <v>1933267.3</v>
      </c>
      <c r="AA64" s="52"/>
      <c r="AB64" s="52">
        <v>198520</v>
      </c>
      <c r="AC64" s="292">
        <v>2250467.2999999998</v>
      </c>
      <c r="AD64" s="292"/>
      <c r="AE64" s="292"/>
      <c r="AF64" s="292">
        <v>442112.88</v>
      </c>
      <c r="AG64" s="292">
        <v>102710.46</v>
      </c>
      <c r="AH64" s="292"/>
      <c r="AI64" s="292"/>
      <c r="AJ64" s="292"/>
      <c r="AK64" s="292"/>
      <c r="AL64" s="103">
        <f t="shared" si="7"/>
        <v>707881.76</v>
      </c>
      <c r="AM64" s="37">
        <f t="shared" si="8"/>
        <v>201840</v>
      </c>
      <c r="AN64" s="26">
        <f t="shared" si="5"/>
        <v>506041.76</v>
      </c>
      <c r="AO64" s="17">
        <f t="shared" si="9"/>
        <v>2910336.16</v>
      </c>
      <c r="AP64" s="19">
        <f t="shared" si="10"/>
        <v>2795290.6399999997</v>
      </c>
      <c r="AQ64" s="32">
        <f t="shared" si="6"/>
        <v>115045.52000000048</v>
      </c>
    </row>
    <row r="65" spans="1:43" x14ac:dyDescent="0.25">
      <c r="A65" t="s">
        <v>555</v>
      </c>
      <c r="B65" t="s">
        <v>556</v>
      </c>
      <c r="C65" s="97">
        <v>2013</v>
      </c>
      <c r="D65" s="74" t="s">
        <v>1330</v>
      </c>
      <c r="E65" s="62" t="s">
        <v>2264</v>
      </c>
      <c r="F65" s="290">
        <v>426237.56</v>
      </c>
      <c r="G65" s="290">
        <v>0</v>
      </c>
      <c r="H65" s="290">
        <v>94635.66</v>
      </c>
      <c r="I65" s="62">
        <v>37398.769999999997</v>
      </c>
      <c r="J65" s="62">
        <v>288020.8</v>
      </c>
      <c r="K65" s="62"/>
      <c r="L65" s="62"/>
      <c r="N65" s="291">
        <v>5850</v>
      </c>
      <c r="O65" s="291">
        <v>71300</v>
      </c>
      <c r="P65" s="291">
        <v>151.12</v>
      </c>
      <c r="Q65" s="62"/>
      <c r="R65" s="62"/>
      <c r="S65" s="62">
        <v>-415360.16</v>
      </c>
      <c r="T65" s="62">
        <v>1188971.67</v>
      </c>
      <c r="U65" s="52"/>
      <c r="V65" s="52"/>
      <c r="W65" s="52">
        <v>958971.87</v>
      </c>
      <c r="X65" s="52"/>
      <c r="Y65" s="52">
        <v>1707.71</v>
      </c>
      <c r="Z65" s="52">
        <v>545800</v>
      </c>
      <c r="AA65" s="52"/>
      <c r="AB65" s="52"/>
      <c r="AC65" s="292">
        <v>852040</v>
      </c>
      <c r="AD65" s="292"/>
      <c r="AE65" s="292">
        <v>11520</v>
      </c>
      <c r="AF65" s="292">
        <v>507607.75</v>
      </c>
      <c r="AG65" s="292">
        <v>124160.67</v>
      </c>
      <c r="AH65" s="292"/>
      <c r="AI65" s="292"/>
      <c r="AJ65" s="292"/>
      <c r="AK65" s="292"/>
      <c r="AL65" s="103">
        <f t="shared" si="7"/>
        <v>520873.22</v>
      </c>
      <c r="AM65" s="37">
        <f t="shared" si="8"/>
        <v>77301.119999999995</v>
      </c>
      <c r="AN65" s="26">
        <f t="shared" si="5"/>
        <v>443572.1</v>
      </c>
      <c r="AO65" s="17">
        <f t="shared" si="9"/>
        <v>1506479.58</v>
      </c>
      <c r="AP65" s="19">
        <f t="shared" si="10"/>
        <v>1495328.42</v>
      </c>
      <c r="AQ65" s="32">
        <f t="shared" si="6"/>
        <v>11151.160000000149</v>
      </c>
    </row>
    <row r="66" spans="1:43" x14ac:dyDescent="0.25">
      <c r="A66" t="s">
        <v>555</v>
      </c>
      <c r="B66" t="s">
        <v>556</v>
      </c>
      <c r="C66" s="97">
        <v>1672</v>
      </c>
      <c r="D66" s="74" t="s">
        <v>1331</v>
      </c>
      <c r="E66" s="62" t="s">
        <v>2265</v>
      </c>
      <c r="F66" s="290">
        <v>521107.61</v>
      </c>
      <c r="G66" s="290">
        <v>0</v>
      </c>
      <c r="H66" s="290">
        <v>52429.08</v>
      </c>
      <c r="I66" s="62">
        <v>671284.17</v>
      </c>
      <c r="J66" s="62">
        <v>323186.09000000003</v>
      </c>
      <c r="K66" s="62"/>
      <c r="L66" s="62"/>
      <c r="N66" s="291">
        <v>19629.240000000002</v>
      </c>
      <c r="P66" s="291">
        <v>403.62</v>
      </c>
      <c r="Q66" s="62"/>
      <c r="R66" s="62"/>
      <c r="S66" s="62">
        <v>1039334.12</v>
      </c>
      <c r="T66" s="62">
        <v>2121250.9300000002</v>
      </c>
      <c r="U66" s="52"/>
      <c r="V66" s="52">
        <v>2.5</v>
      </c>
      <c r="W66" s="52">
        <v>927689.25</v>
      </c>
      <c r="X66" s="52"/>
      <c r="Y66" s="52">
        <v>2489.38</v>
      </c>
      <c r="Z66" s="52">
        <v>964819</v>
      </c>
      <c r="AA66" s="52"/>
      <c r="AB66" s="52">
        <v>202580</v>
      </c>
      <c r="AC66" s="292">
        <v>1373175</v>
      </c>
      <c r="AD66" s="292">
        <v>6600</v>
      </c>
      <c r="AE66" s="292">
        <v>14540</v>
      </c>
      <c r="AF66" s="292">
        <v>588952.98</v>
      </c>
      <c r="AG66" s="292">
        <v>411837.96</v>
      </c>
      <c r="AH66" s="292"/>
      <c r="AI66" s="292"/>
      <c r="AJ66" s="292"/>
      <c r="AK66" s="292">
        <v>1219.8</v>
      </c>
      <c r="AL66" s="103">
        <f t="shared" si="7"/>
        <v>573536.68999999994</v>
      </c>
      <c r="AM66" s="37">
        <f t="shared" si="8"/>
        <v>20032.86</v>
      </c>
      <c r="AN66" s="26">
        <f t="shared" si="5"/>
        <v>553503.82999999996</v>
      </c>
      <c r="AO66" s="17">
        <f t="shared" si="9"/>
        <v>2097580.13</v>
      </c>
      <c r="AP66" s="19">
        <f t="shared" si="10"/>
        <v>2396325.7399999998</v>
      </c>
      <c r="AQ66" s="32">
        <f t="shared" si="6"/>
        <v>-298745.60999999987</v>
      </c>
    </row>
    <row r="67" spans="1:43" x14ac:dyDescent="0.25">
      <c r="A67" t="s">
        <v>555</v>
      </c>
      <c r="B67" t="s">
        <v>556</v>
      </c>
      <c r="C67" s="97">
        <v>4546</v>
      </c>
      <c r="D67" s="74" t="s">
        <v>1332</v>
      </c>
      <c r="E67" s="62" t="s">
        <v>2266</v>
      </c>
      <c r="F67" s="290">
        <v>131742.22</v>
      </c>
      <c r="G67" s="290">
        <v>0</v>
      </c>
      <c r="H67" s="290">
        <v>239039.37</v>
      </c>
      <c r="I67" s="62">
        <v>26900.3</v>
      </c>
      <c r="J67" s="62">
        <v>-22206.66</v>
      </c>
      <c r="K67" s="62"/>
      <c r="L67" s="62"/>
      <c r="M67" s="291">
        <v>60430</v>
      </c>
      <c r="N67" s="291">
        <v>22620</v>
      </c>
      <c r="O67" s="291">
        <v>0</v>
      </c>
      <c r="P67" s="291">
        <v>300</v>
      </c>
      <c r="Q67" s="62"/>
      <c r="R67" s="62"/>
      <c r="S67" s="62">
        <v>-806652.03</v>
      </c>
      <c r="T67" s="62">
        <v>1374864.38</v>
      </c>
      <c r="U67" s="52"/>
      <c r="V67" s="52"/>
      <c r="W67" s="52">
        <v>1077128.17</v>
      </c>
      <c r="X67" s="52">
        <v>76150</v>
      </c>
      <c r="Y67" s="52"/>
      <c r="Z67" s="52">
        <v>1588528.31</v>
      </c>
      <c r="AA67" s="52"/>
      <c r="AB67" s="52">
        <v>2000</v>
      </c>
      <c r="AC67" s="292">
        <v>2109648.31</v>
      </c>
      <c r="AD67" s="292">
        <v>91284</v>
      </c>
      <c r="AE67" s="292"/>
      <c r="AF67" s="292">
        <v>440531.45</v>
      </c>
      <c r="AG67" s="292">
        <v>127805.89</v>
      </c>
      <c r="AH67" s="292"/>
      <c r="AI67" s="292"/>
      <c r="AJ67" s="292"/>
      <c r="AK67" s="292"/>
      <c r="AL67" s="103">
        <f t="shared" si="7"/>
        <v>370781.58999999997</v>
      </c>
      <c r="AM67" s="37">
        <f t="shared" si="8"/>
        <v>83350</v>
      </c>
      <c r="AN67" s="26">
        <f t="shared" si="5"/>
        <v>287431.58999999997</v>
      </c>
      <c r="AO67" s="17">
        <f t="shared" si="9"/>
        <v>2743806.48</v>
      </c>
      <c r="AP67" s="19">
        <f t="shared" si="10"/>
        <v>2769269.6500000004</v>
      </c>
      <c r="AQ67" s="32">
        <f t="shared" si="6"/>
        <v>-25463.170000000391</v>
      </c>
    </row>
    <row r="68" spans="1:43" x14ac:dyDescent="0.25">
      <c r="A68" t="s">
        <v>555</v>
      </c>
      <c r="B68" t="s">
        <v>556</v>
      </c>
      <c r="C68" s="97">
        <v>3867</v>
      </c>
      <c r="D68" s="74" t="s">
        <v>1333</v>
      </c>
      <c r="E68" s="62" t="s">
        <v>2267</v>
      </c>
      <c r="F68" s="290">
        <v>449205.31</v>
      </c>
      <c r="G68" s="290">
        <v>0</v>
      </c>
      <c r="H68" s="290">
        <v>37982.5</v>
      </c>
      <c r="I68" s="62">
        <v>64049.4</v>
      </c>
      <c r="J68" s="62">
        <v>1407938.92</v>
      </c>
      <c r="K68" s="62"/>
      <c r="L68" s="62"/>
      <c r="N68" s="291">
        <v>19635.509999999998</v>
      </c>
      <c r="O68" s="291">
        <v>139500</v>
      </c>
      <c r="Q68" s="62"/>
      <c r="R68" s="62"/>
      <c r="S68" s="62">
        <v>386884.69</v>
      </c>
      <c r="T68" s="62">
        <v>2680574.06</v>
      </c>
      <c r="U68" s="52"/>
      <c r="V68" s="52"/>
      <c r="W68" s="52">
        <v>2181814.2999999998</v>
      </c>
      <c r="X68" s="52"/>
      <c r="Y68" s="52">
        <v>3901.71</v>
      </c>
      <c r="Z68" s="52">
        <v>2642475.7999999998</v>
      </c>
      <c r="AA68" s="52"/>
      <c r="AB68" s="52">
        <v>52500</v>
      </c>
      <c r="AC68" s="292">
        <v>3013818.8</v>
      </c>
      <c r="AD68" s="292"/>
      <c r="AE68" s="292">
        <v>11520</v>
      </c>
      <c r="AF68" s="292">
        <v>769703.65</v>
      </c>
      <c r="AG68" s="292">
        <v>351235.12</v>
      </c>
      <c r="AH68" s="292"/>
      <c r="AI68" s="292"/>
      <c r="AJ68" s="292"/>
      <c r="AK68" s="292"/>
      <c r="AL68" s="103">
        <f t="shared" ref="AL68:AL99" si="11">SUM(F68:H68)</f>
        <v>487187.81</v>
      </c>
      <c r="AM68" s="37">
        <f t="shared" ref="AM68:AM99" si="12">SUM(M68:P68)</f>
        <v>159135.51</v>
      </c>
      <c r="AN68" s="26">
        <f t="shared" si="5"/>
        <v>328052.3</v>
      </c>
      <c r="AO68" s="17">
        <f t="shared" ref="AO68:AO99" si="13">SUM(U68:AB68)</f>
        <v>4880691.8099999996</v>
      </c>
      <c r="AP68" s="19">
        <f t="shared" ref="AP68:AP99" si="14">SUM(AC68:AK68)</f>
        <v>4146277.57</v>
      </c>
      <c r="AQ68" s="32">
        <f t="shared" si="6"/>
        <v>734414.23999999976</v>
      </c>
    </row>
    <row r="69" spans="1:43" x14ac:dyDescent="0.25">
      <c r="A69" t="s">
        <v>555</v>
      </c>
      <c r="B69" t="s">
        <v>556</v>
      </c>
      <c r="C69" s="97">
        <v>2282</v>
      </c>
      <c r="D69" s="74" t="s">
        <v>1334</v>
      </c>
      <c r="E69" s="62" t="s">
        <v>2268</v>
      </c>
      <c r="F69" s="290">
        <v>708903.65</v>
      </c>
      <c r="G69" s="290">
        <v>5000</v>
      </c>
      <c r="H69" s="290">
        <v>158891.71</v>
      </c>
      <c r="I69" s="62">
        <v>170594.88</v>
      </c>
      <c r="J69" s="62">
        <v>58995.38</v>
      </c>
      <c r="K69" s="62"/>
      <c r="L69" s="62"/>
      <c r="N69" s="291">
        <v>15350</v>
      </c>
      <c r="O69" s="291">
        <v>105000</v>
      </c>
      <c r="P69" s="291">
        <v>2440.48</v>
      </c>
      <c r="Q69" s="62">
        <v>5000</v>
      </c>
      <c r="R69" s="62"/>
      <c r="S69" s="62">
        <v>-24.82</v>
      </c>
      <c r="T69" s="62">
        <v>2191965</v>
      </c>
      <c r="U69" s="52"/>
      <c r="V69" s="52"/>
      <c r="W69" s="52">
        <v>877521.99</v>
      </c>
      <c r="X69" s="52">
        <v>240</v>
      </c>
      <c r="Y69" s="52">
        <v>2638.87</v>
      </c>
      <c r="Z69" s="52">
        <v>1001260</v>
      </c>
      <c r="AA69" s="52"/>
      <c r="AB69" s="52"/>
      <c r="AC69" s="292">
        <v>1411810</v>
      </c>
      <c r="AD69" s="292">
        <v>13786</v>
      </c>
      <c r="AE69" s="292"/>
      <c r="AF69" s="292">
        <v>319863.65000000002</v>
      </c>
      <c r="AG69" s="292">
        <v>179236.34</v>
      </c>
      <c r="AH69" s="292"/>
      <c r="AI69" s="292"/>
      <c r="AJ69" s="292"/>
      <c r="AK69" s="292"/>
      <c r="AL69" s="103">
        <f t="shared" si="11"/>
        <v>872795.36</v>
      </c>
      <c r="AM69" s="37">
        <f t="shared" si="12"/>
        <v>122790.48</v>
      </c>
      <c r="AN69" s="26">
        <f t="shared" ref="AN69:AN132" si="15">AL69-AM69</f>
        <v>750004.88</v>
      </c>
      <c r="AO69" s="17">
        <f t="shared" si="13"/>
        <v>1881660.8599999999</v>
      </c>
      <c r="AP69" s="19">
        <f t="shared" si="14"/>
        <v>1924695.99</v>
      </c>
      <c r="AQ69" s="32">
        <f t="shared" ref="AQ69:AQ132" si="16">AO69-AP69</f>
        <v>-43035.130000000121</v>
      </c>
    </row>
    <row r="70" spans="1:43" x14ac:dyDescent="0.25">
      <c r="A70" t="s">
        <v>555</v>
      </c>
      <c r="B70" t="s">
        <v>556</v>
      </c>
      <c r="C70" s="97">
        <v>2718</v>
      </c>
      <c r="D70" s="74" t="s">
        <v>1335</v>
      </c>
      <c r="E70" s="62" t="s">
        <v>2269</v>
      </c>
      <c r="F70" s="290">
        <v>483505.78</v>
      </c>
      <c r="G70" s="290">
        <v>0</v>
      </c>
      <c r="H70" s="290">
        <v>35204.68</v>
      </c>
      <c r="I70" s="62">
        <v>39989.1</v>
      </c>
      <c r="J70" s="62">
        <v>271828.40999999997</v>
      </c>
      <c r="K70" s="62"/>
      <c r="L70" s="62"/>
      <c r="N70" s="291">
        <v>23088.99</v>
      </c>
      <c r="P70" s="291">
        <v>414</v>
      </c>
      <c r="Q70" s="62"/>
      <c r="R70" s="62"/>
      <c r="S70" s="62">
        <v>-26690.85</v>
      </c>
      <c r="T70" s="62">
        <v>1302561.3500000001</v>
      </c>
      <c r="U70" s="52"/>
      <c r="V70" s="52">
        <v>46.68</v>
      </c>
      <c r="W70" s="52">
        <v>851111.03</v>
      </c>
      <c r="X70" s="52">
        <v>7447.73</v>
      </c>
      <c r="Y70" s="52">
        <v>1238.5999999999999</v>
      </c>
      <c r="Z70" s="52">
        <v>1306253.5</v>
      </c>
      <c r="AA70" s="52"/>
      <c r="AB70" s="52">
        <v>196308</v>
      </c>
      <c r="AC70" s="292">
        <v>1628633.5</v>
      </c>
      <c r="AD70" s="292">
        <v>12600</v>
      </c>
      <c r="AE70" s="292">
        <v>10680</v>
      </c>
      <c r="AF70" s="292">
        <v>770027.6</v>
      </c>
      <c r="AG70" s="292">
        <v>169225.15</v>
      </c>
      <c r="AH70" s="292"/>
      <c r="AI70" s="292"/>
      <c r="AJ70" s="292"/>
      <c r="AK70" s="292">
        <v>1027.49</v>
      </c>
      <c r="AL70" s="103">
        <f t="shared" si="11"/>
        <v>518710.46</v>
      </c>
      <c r="AM70" s="37">
        <f t="shared" si="12"/>
        <v>23502.99</v>
      </c>
      <c r="AN70" s="26">
        <f t="shared" si="15"/>
        <v>495207.47000000003</v>
      </c>
      <c r="AO70" s="17">
        <f t="shared" si="13"/>
        <v>2362405.54</v>
      </c>
      <c r="AP70" s="19">
        <f t="shared" si="14"/>
        <v>2592193.7400000002</v>
      </c>
      <c r="AQ70" s="32">
        <f t="shared" si="16"/>
        <v>-229788.20000000019</v>
      </c>
    </row>
    <row r="71" spans="1:43" x14ac:dyDescent="0.25">
      <c r="A71" t="s">
        <v>555</v>
      </c>
      <c r="B71" t="s">
        <v>556</v>
      </c>
      <c r="C71" s="97">
        <v>4883</v>
      </c>
      <c r="D71" s="74" t="s">
        <v>1336</v>
      </c>
      <c r="E71" s="62" t="s">
        <v>2270</v>
      </c>
      <c r="F71" s="290">
        <v>325762.86</v>
      </c>
      <c r="G71" s="290">
        <v>0</v>
      </c>
      <c r="H71" s="290">
        <v>75070.37</v>
      </c>
      <c r="I71" s="62">
        <v>454026.01</v>
      </c>
      <c r="J71" s="62">
        <v>104427.47</v>
      </c>
      <c r="K71" s="62"/>
      <c r="L71" s="62"/>
      <c r="N71" s="291">
        <v>6100</v>
      </c>
      <c r="O71" s="291">
        <v>450</v>
      </c>
      <c r="Q71" s="62"/>
      <c r="R71" s="62"/>
      <c r="S71" s="62">
        <v>82423.98</v>
      </c>
      <c r="T71" s="62">
        <v>1726865.73</v>
      </c>
      <c r="U71" s="52"/>
      <c r="V71" s="52"/>
      <c r="W71" s="52">
        <v>1319673.77</v>
      </c>
      <c r="X71" s="52">
        <v>149550</v>
      </c>
      <c r="Y71" s="52">
        <v>2147.39</v>
      </c>
      <c r="Z71" s="52">
        <v>1219961.1000000001</v>
      </c>
      <c r="AA71" s="52"/>
      <c r="AB71" s="52">
        <v>163500</v>
      </c>
      <c r="AC71" s="292">
        <v>1757141.1</v>
      </c>
      <c r="AD71" s="292"/>
      <c r="AE71" s="292"/>
      <c r="AF71" s="292">
        <v>818269.46</v>
      </c>
      <c r="AG71" s="292">
        <v>165416.69</v>
      </c>
      <c r="AH71" s="292"/>
      <c r="AI71" s="292"/>
      <c r="AJ71" s="292"/>
      <c r="AK71" s="292"/>
      <c r="AL71" s="103">
        <f t="shared" si="11"/>
        <v>400833.23</v>
      </c>
      <c r="AM71" s="37">
        <f t="shared" si="12"/>
        <v>6550</v>
      </c>
      <c r="AN71" s="26">
        <f t="shared" si="15"/>
        <v>394283.23</v>
      </c>
      <c r="AO71" s="17">
        <f t="shared" si="13"/>
        <v>2854832.26</v>
      </c>
      <c r="AP71" s="19">
        <f t="shared" si="14"/>
        <v>2740827.25</v>
      </c>
      <c r="AQ71" s="32">
        <f t="shared" si="16"/>
        <v>114005.00999999978</v>
      </c>
    </row>
    <row r="72" spans="1:43" x14ac:dyDescent="0.25">
      <c r="A72" t="s">
        <v>555</v>
      </c>
      <c r="B72" t="s">
        <v>556</v>
      </c>
      <c r="C72" s="97">
        <v>4275</v>
      </c>
      <c r="D72" s="74" t="s">
        <v>1337</v>
      </c>
      <c r="E72" s="62" t="s">
        <v>2271</v>
      </c>
      <c r="F72" s="290">
        <v>331929.31</v>
      </c>
      <c r="G72" s="290">
        <v>0</v>
      </c>
      <c r="H72" s="290">
        <v>103135.05</v>
      </c>
      <c r="I72" s="62">
        <v>356449.5</v>
      </c>
      <c r="J72" s="62">
        <v>165137.87</v>
      </c>
      <c r="K72" s="62"/>
      <c r="L72" s="62"/>
      <c r="N72" s="291">
        <v>0</v>
      </c>
      <c r="O72" s="291">
        <v>0</v>
      </c>
      <c r="Q72" s="62"/>
      <c r="R72" s="62"/>
      <c r="S72" s="62">
        <v>188704.4</v>
      </c>
      <c r="T72" s="62">
        <v>1340923.19</v>
      </c>
      <c r="U72" s="52"/>
      <c r="V72" s="52">
        <v>1099.23</v>
      </c>
      <c r="W72" s="52">
        <v>1032382.86</v>
      </c>
      <c r="X72" s="52">
        <v>202050</v>
      </c>
      <c r="Y72" s="52">
        <v>2062.0100000000002</v>
      </c>
      <c r="Z72" s="52">
        <v>1816360.4</v>
      </c>
      <c r="AA72" s="52"/>
      <c r="AB72" s="52">
        <v>30500</v>
      </c>
      <c r="AC72" s="292">
        <v>2315220.4</v>
      </c>
      <c r="AD72" s="292">
        <v>38400</v>
      </c>
      <c r="AE72" s="292"/>
      <c r="AF72" s="292">
        <v>749621.76000000001</v>
      </c>
      <c r="AG72" s="292">
        <v>167621.54999999999</v>
      </c>
      <c r="AH72" s="292"/>
      <c r="AI72" s="292"/>
      <c r="AJ72" s="292"/>
      <c r="AK72" s="292"/>
      <c r="AL72" s="103">
        <f t="shared" si="11"/>
        <v>435064.36</v>
      </c>
      <c r="AM72" s="37">
        <f t="shared" si="12"/>
        <v>0</v>
      </c>
      <c r="AN72" s="26">
        <f t="shared" si="15"/>
        <v>435064.36</v>
      </c>
      <c r="AO72" s="17">
        <f t="shared" si="13"/>
        <v>3084454.5</v>
      </c>
      <c r="AP72" s="19">
        <f t="shared" si="14"/>
        <v>3270863.71</v>
      </c>
      <c r="AQ72" s="32">
        <f t="shared" si="16"/>
        <v>-186409.20999999996</v>
      </c>
    </row>
    <row r="73" spans="1:43" x14ac:dyDescent="0.25">
      <c r="A73" t="s">
        <v>555</v>
      </c>
      <c r="B73" t="s">
        <v>556</v>
      </c>
      <c r="C73" s="97">
        <v>3121</v>
      </c>
      <c r="D73" s="74" t="s">
        <v>1338</v>
      </c>
      <c r="E73" s="62" t="s">
        <v>2272</v>
      </c>
      <c r="F73" s="290">
        <v>384352.51</v>
      </c>
      <c r="G73" s="290">
        <v>0</v>
      </c>
      <c r="H73" s="290">
        <v>39192.129999999997</v>
      </c>
      <c r="I73" s="62">
        <v>854280.69</v>
      </c>
      <c r="J73" s="62">
        <v>187897.79</v>
      </c>
      <c r="K73" s="62"/>
      <c r="L73" s="62"/>
      <c r="N73" s="291">
        <v>159095</v>
      </c>
      <c r="O73" s="291">
        <v>151210</v>
      </c>
      <c r="P73" s="291">
        <v>934.55</v>
      </c>
      <c r="Q73" s="62"/>
      <c r="R73" s="62"/>
      <c r="S73" s="62"/>
      <c r="T73" s="62">
        <v>1529202.14</v>
      </c>
      <c r="U73" s="52"/>
      <c r="V73" s="52"/>
      <c r="W73" s="52">
        <v>867839.82</v>
      </c>
      <c r="X73" s="52"/>
      <c r="Y73" s="52">
        <v>2845.18</v>
      </c>
      <c r="Z73" s="52">
        <v>1475079.6</v>
      </c>
      <c r="AA73" s="52"/>
      <c r="AB73" s="52"/>
      <c r="AC73" s="292">
        <v>1931761.6</v>
      </c>
      <c r="AD73" s="292"/>
      <c r="AE73" s="292"/>
      <c r="AF73" s="292">
        <v>685664.06</v>
      </c>
      <c r="AG73" s="292">
        <v>255452.12</v>
      </c>
      <c r="AH73" s="292"/>
      <c r="AI73" s="292"/>
      <c r="AJ73" s="292"/>
      <c r="AK73" s="292"/>
      <c r="AL73" s="103">
        <f t="shared" si="11"/>
        <v>423544.64</v>
      </c>
      <c r="AM73" s="37">
        <f t="shared" si="12"/>
        <v>311239.55</v>
      </c>
      <c r="AN73" s="26">
        <f t="shared" si="15"/>
        <v>112305.09000000003</v>
      </c>
      <c r="AO73" s="17">
        <f t="shared" si="13"/>
        <v>2345764.6</v>
      </c>
      <c r="AP73" s="19">
        <f t="shared" si="14"/>
        <v>2872877.7800000003</v>
      </c>
      <c r="AQ73" s="32">
        <f t="shared" si="16"/>
        <v>-527113.18000000017</v>
      </c>
    </row>
    <row r="74" spans="1:43" x14ac:dyDescent="0.25">
      <c r="A74" t="s">
        <v>555</v>
      </c>
      <c r="B74" t="s">
        <v>556</v>
      </c>
      <c r="C74" s="97">
        <v>1601</v>
      </c>
      <c r="D74" s="74" t="s">
        <v>1339</v>
      </c>
      <c r="E74" s="62" t="s">
        <v>2273</v>
      </c>
      <c r="F74" s="290">
        <v>550066.80000000005</v>
      </c>
      <c r="G74" s="290">
        <v>0</v>
      </c>
      <c r="H74" s="290">
        <v>50559.06</v>
      </c>
      <c r="I74" s="62">
        <v>982927.39</v>
      </c>
      <c r="J74" s="62">
        <v>311969.96999999997</v>
      </c>
      <c r="K74" s="62"/>
      <c r="L74" s="62"/>
      <c r="N74" s="291">
        <v>4950</v>
      </c>
      <c r="O74" s="291">
        <v>33400</v>
      </c>
      <c r="Q74" s="62"/>
      <c r="R74" s="62"/>
      <c r="S74" s="62"/>
      <c r="T74" s="62">
        <v>464694.52</v>
      </c>
      <c r="U74" s="52"/>
      <c r="V74" s="52"/>
      <c r="W74" s="52">
        <v>824810.24</v>
      </c>
      <c r="X74" s="52">
        <v>87950</v>
      </c>
      <c r="Y74" s="52">
        <v>2318.56</v>
      </c>
      <c r="Z74" s="52">
        <v>1285929.3</v>
      </c>
      <c r="AA74" s="52"/>
      <c r="AB74" s="52"/>
      <c r="AC74" s="292">
        <v>1352789.3</v>
      </c>
      <c r="AD74" s="292">
        <v>17280</v>
      </c>
      <c r="AE74" s="292"/>
      <c r="AF74" s="292">
        <v>475296.62</v>
      </c>
      <c r="AG74" s="292">
        <v>173390.67</v>
      </c>
      <c r="AH74" s="292"/>
      <c r="AI74" s="292"/>
      <c r="AJ74" s="292"/>
      <c r="AK74" s="292"/>
      <c r="AL74" s="103">
        <f t="shared" si="11"/>
        <v>600625.8600000001</v>
      </c>
      <c r="AM74" s="37">
        <f t="shared" si="12"/>
        <v>38350</v>
      </c>
      <c r="AN74" s="26">
        <f t="shared" si="15"/>
        <v>562275.8600000001</v>
      </c>
      <c r="AO74" s="17">
        <f t="shared" si="13"/>
        <v>2201008.1</v>
      </c>
      <c r="AP74" s="19">
        <f t="shared" si="14"/>
        <v>2018756.5899999999</v>
      </c>
      <c r="AQ74" s="32">
        <f t="shared" si="16"/>
        <v>182251.51000000024</v>
      </c>
    </row>
    <row r="75" spans="1:43" x14ac:dyDescent="0.25">
      <c r="A75" t="s">
        <v>555</v>
      </c>
      <c r="B75" t="s">
        <v>556</v>
      </c>
      <c r="C75" s="97">
        <v>4298</v>
      </c>
      <c r="D75" s="74" t="s">
        <v>1340</v>
      </c>
      <c r="E75" s="62" t="s">
        <v>2274</v>
      </c>
      <c r="F75" s="290">
        <v>372437.79</v>
      </c>
      <c r="G75" s="290">
        <v>0</v>
      </c>
      <c r="H75" s="290">
        <v>64440.17</v>
      </c>
      <c r="I75" s="62">
        <v>1288126.8899999999</v>
      </c>
      <c r="J75" s="62">
        <v>168596.35</v>
      </c>
      <c r="K75" s="62"/>
      <c r="L75" s="62"/>
      <c r="N75" s="291">
        <v>5850</v>
      </c>
      <c r="O75" s="291">
        <v>95000</v>
      </c>
      <c r="Q75" s="62"/>
      <c r="R75" s="62"/>
      <c r="S75" s="62">
        <v>561.19000000000005</v>
      </c>
      <c r="T75" s="62">
        <v>961521.58</v>
      </c>
      <c r="U75" s="52"/>
      <c r="V75" s="52"/>
      <c r="W75" s="52">
        <v>1175367.23</v>
      </c>
      <c r="X75" s="52">
        <v>129480</v>
      </c>
      <c r="Y75" s="52">
        <v>1170.0899999999999</v>
      </c>
      <c r="Z75" s="52">
        <v>1091228.7</v>
      </c>
      <c r="AA75" s="52"/>
      <c r="AB75" s="52">
        <v>28000</v>
      </c>
      <c r="AC75" s="292">
        <v>1677918.7</v>
      </c>
      <c r="AD75" s="292"/>
      <c r="AE75" s="292"/>
      <c r="AF75" s="292">
        <v>500022.25</v>
      </c>
      <c r="AG75" s="292">
        <v>332691.34999999998</v>
      </c>
      <c r="AH75" s="292"/>
      <c r="AI75" s="292"/>
      <c r="AJ75" s="292"/>
      <c r="AK75" s="292"/>
      <c r="AL75" s="103">
        <f t="shared" si="11"/>
        <v>436877.95999999996</v>
      </c>
      <c r="AM75" s="37">
        <f t="shared" si="12"/>
        <v>100850</v>
      </c>
      <c r="AN75" s="26">
        <f t="shared" si="15"/>
        <v>336027.95999999996</v>
      </c>
      <c r="AO75" s="17">
        <f t="shared" si="13"/>
        <v>2425246.02</v>
      </c>
      <c r="AP75" s="19">
        <f t="shared" si="14"/>
        <v>2510632.3000000003</v>
      </c>
      <c r="AQ75" s="32">
        <f t="shared" si="16"/>
        <v>-85386.280000000261</v>
      </c>
    </row>
    <row r="76" spans="1:43" x14ac:dyDescent="0.25">
      <c r="A76" t="s">
        <v>555</v>
      </c>
      <c r="B76" t="s">
        <v>556</v>
      </c>
      <c r="C76" s="97">
        <v>4211</v>
      </c>
      <c r="D76" s="74" t="s">
        <v>1341</v>
      </c>
      <c r="E76" s="62" t="s">
        <v>2275</v>
      </c>
      <c r="F76" s="290">
        <v>603582.14</v>
      </c>
      <c r="G76" s="290">
        <v>0</v>
      </c>
      <c r="H76" s="290">
        <v>124090.22</v>
      </c>
      <c r="I76" s="62">
        <v>1566396.48</v>
      </c>
      <c r="J76" s="62">
        <v>316724.19</v>
      </c>
      <c r="K76" s="62"/>
      <c r="L76" s="62"/>
      <c r="M76" s="291">
        <v>5500</v>
      </c>
      <c r="N76" s="291">
        <v>5850</v>
      </c>
      <c r="O76" s="291">
        <v>130850</v>
      </c>
      <c r="P76" s="291">
        <v>460</v>
      </c>
      <c r="Q76" s="62"/>
      <c r="R76" s="62"/>
      <c r="S76" s="62">
        <v>89937.18</v>
      </c>
      <c r="T76" s="62">
        <v>2317512.06</v>
      </c>
      <c r="U76" s="52"/>
      <c r="V76" s="52"/>
      <c r="W76" s="52">
        <v>972384.7</v>
      </c>
      <c r="X76" s="52">
        <v>85800</v>
      </c>
      <c r="Y76" s="52">
        <v>2109.15</v>
      </c>
      <c r="Z76" s="52">
        <v>871764.8</v>
      </c>
      <c r="AA76" s="52"/>
      <c r="AB76" s="52">
        <v>18000</v>
      </c>
      <c r="AC76" s="292">
        <v>1308444.8</v>
      </c>
      <c r="AD76" s="292"/>
      <c r="AE76" s="292"/>
      <c r="AF76" s="292">
        <v>429247</v>
      </c>
      <c r="AG76" s="292">
        <v>149755.67000000001</v>
      </c>
      <c r="AH76" s="292"/>
      <c r="AI76" s="292"/>
      <c r="AJ76" s="292"/>
      <c r="AK76" s="292"/>
      <c r="AL76" s="103">
        <f t="shared" si="11"/>
        <v>727672.36</v>
      </c>
      <c r="AM76" s="37">
        <f t="shared" si="12"/>
        <v>142660</v>
      </c>
      <c r="AN76" s="26">
        <f t="shared" si="15"/>
        <v>585012.36</v>
      </c>
      <c r="AO76" s="17">
        <f t="shared" si="13"/>
        <v>1950058.65</v>
      </c>
      <c r="AP76" s="19">
        <f t="shared" si="14"/>
        <v>1887447.47</v>
      </c>
      <c r="AQ76" s="32">
        <f t="shared" si="16"/>
        <v>62611.179999999935</v>
      </c>
    </row>
    <row r="77" spans="1:43" x14ac:dyDescent="0.25">
      <c r="A77" t="s">
        <v>555</v>
      </c>
      <c r="B77" t="s">
        <v>556</v>
      </c>
      <c r="C77" s="97">
        <v>3166</v>
      </c>
      <c r="D77" s="74" t="s">
        <v>1342</v>
      </c>
      <c r="E77" s="62" t="s">
        <v>2276</v>
      </c>
      <c r="F77" s="290">
        <v>416127.92</v>
      </c>
      <c r="G77" s="290">
        <v>0</v>
      </c>
      <c r="H77" s="290">
        <v>41497.120000000003</v>
      </c>
      <c r="I77" s="62">
        <v>571308.62</v>
      </c>
      <c r="J77" s="62">
        <v>254372.08</v>
      </c>
      <c r="K77" s="62"/>
      <c r="L77" s="62"/>
      <c r="N77" s="291">
        <v>13955.37</v>
      </c>
      <c r="O77" s="291">
        <v>310860</v>
      </c>
      <c r="P77" s="291">
        <v>166000</v>
      </c>
      <c r="Q77" s="62"/>
      <c r="R77" s="62"/>
      <c r="S77" s="62">
        <v>-285309.84999999998</v>
      </c>
      <c r="T77" s="62">
        <v>2233839.69</v>
      </c>
      <c r="U77" s="52"/>
      <c r="V77" s="52"/>
      <c r="W77" s="52">
        <v>1419107.21</v>
      </c>
      <c r="X77" s="52"/>
      <c r="Y77" s="52">
        <v>1781.25</v>
      </c>
      <c r="Z77" s="52">
        <v>1327901</v>
      </c>
      <c r="AA77" s="52"/>
      <c r="AB77" s="52">
        <v>165500</v>
      </c>
      <c r="AC77" s="292">
        <v>1812261</v>
      </c>
      <c r="AD77" s="292">
        <v>11520</v>
      </c>
      <c r="AE77" s="292"/>
      <c r="AF77" s="292">
        <v>764792.75</v>
      </c>
      <c r="AG77" s="292">
        <v>181279.81</v>
      </c>
      <c r="AH77" s="292"/>
      <c r="AI77" s="292"/>
      <c r="AJ77" s="292"/>
      <c r="AK77" s="292"/>
      <c r="AL77" s="103">
        <f t="shared" si="11"/>
        <v>457625.04</v>
      </c>
      <c r="AM77" s="37">
        <f t="shared" si="12"/>
        <v>490815.37</v>
      </c>
      <c r="AN77" s="26">
        <f t="shared" si="15"/>
        <v>-33190.330000000016</v>
      </c>
      <c r="AO77" s="17">
        <f t="shared" si="13"/>
        <v>2914289.46</v>
      </c>
      <c r="AP77" s="19">
        <f t="shared" si="14"/>
        <v>2769853.56</v>
      </c>
      <c r="AQ77" s="32">
        <f t="shared" si="16"/>
        <v>144435.89999999991</v>
      </c>
    </row>
    <row r="78" spans="1:43" x14ac:dyDescent="0.25">
      <c r="A78" t="s">
        <v>555</v>
      </c>
      <c r="B78" t="s">
        <v>556</v>
      </c>
      <c r="C78" s="97">
        <v>2186</v>
      </c>
      <c r="D78" s="74" t="s">
        <v>1343</v>
      </c>
      <c r="E78" s="62" t="s">
        <v>2348</v>
      </c>
      <c r="F78" s="290">
        <v>533819.93000000005</v>
      </c>
      <c r="G78" s="290">
        <v>0</v>
      </c>
      <c r="H78" s="290">
        <v>140333.23000000001</v>
      </c>
      <c r="I78" s="62">
        <v>352176</v>
      </c>
      <c r="J78" s="62">
        <v>532208.47</v>
      </c>
      <c r="K78" s="62"/>
      <c r="L78" s="62"/>
      <c r="P78" s="291">
        <v>1532.73</v>
      </c>
      <c r="Q78" s="62"/>
      <c r="R78" s="62"/>
      <c r="S78" s="62">
        <v>84571.87</v>
      </c>
      <c r="T78" s="62">
        <v>2560558.21</v>
      </c>
      <c r="U78" s="52"/>
      <c r="V78" s="52"/>
      <c r="W78" s="52">
        <v>848326.72</v>
      </c>
      <c r="X78" s="52">
        <v>81075</v>
      </c>
      <c r="Y78" s="52">
        <v>2446.9699999999998</v>
      </c>
      <c r="Z78" s="52">
        <v>852418.2</v>
      </c>
      <c r="AA78" s="52"/>
      <c r="AB78" s="52"/>
      <c r="AC78" s="292">
        <v>1160578.2</v>
      </c>
      <c r="AD78" s="292"/>
      <c r="AE78" s="292">
        <v>1120</v>
      </c>
      <c r="AF78" s="292">
        <v>623330.47</v>
      </c>
      <c r="AG78" s="292">
        <v>128116.97</v>
      </c>
      <c r="AH78" s="292"/>
      <c r="AI78" s="292"/>
      <c r="AJ78" s="292"/>
      <c r="AK78" s="292">
        <v>17.41</v>
      </c>
      <c r="AL78" s="103">
        <f t="shared" si="11"/>
        <v>674153.16</v>
      </c>
      <c r="AM78" s="37">
        <f t="shared" si="12"/>
        <v>1532.73</v>
      </c>
      <c r="AN78" s="26">
        <f t="shared" si="15"/>
        <v>672620.43</v>
      </c>
      <c r="AO78" s="17">
        <f t="shared" si="13"/>
        <v>1784266.89</v>
      </c>
      <c r="AP78" s="19">
        <f t="shared" si="14"/>
        <v>1913163.0499999998</v>
      </c>
      <c r="AQ78" s="32">
        <f t="shared" si="16"/>
        <v>-128896.15999999992</v>
      </c>
    </row>
    <row r="79" spans="1:43" x14ac:dyDescent="0.25">
      <c r="A79" t="s">
        <v>559</v>
      </c>
      <c r="B79" t="s">
        <v>560</v>
      </c>
      <c r="C79" s="97">
        <v>3311</v>
      </c>
      <c r="D79" s="74" t="s">
        <v>1344</v>
      </c>
      <c r="E79" s="62" t="s">
        <v>2277</v>
      </c>
      <c r="F79" s="290">
        <v>150484.6</v>
      </c>
      <c r="G79" s="290">
        <v>0</v>
      </c>
      <c r="H79" s="290">
        <v>37104.57</v>
      </c>
      <c r="I79" s="62">
        <v>326430.40999999997</v>
      </c>
      <c r="J79" s="62">
        <v>635511.23</v>
      </c>
      <c r="K79" s="62"/>
      <c r="L79" s="62"/>
      <c r="N79" s="291">
        <v>4691.71</v>
      </c>
      <c r="Q79" s="62"/>
      <c r="R79" s="62">
        <v>-58902.06</v>
      </c>
      <c r="S79" s="62">
        <v>-819871.2</v>
      </c>
      <c r="T79" s="62">
        <v>2103024.29</v>
      </c>
      <c r="U79" s="52"/>
      <c r="V79" s="52"/>
      <c r="W79" s="52">
        <v>769320.3</v>
      </c>
      <c r="X79" s="52"/>
      <c r="Y79" s="52">
        <v>312.95</v>
      </c>
      <c r="Z79" s="52">
        <v>1776790</v>
      </c>
      <c r="AA79" s="52"/>
      <c r="AB79" s="52"/>
      <c r="AC79" s="292">
        <v>1757849</v>
      </c>
      <c r="AD79" s="292"/>
      <c r="AE79" s="292">
        <v>23276</v>
      </c>
      <c r="AF79" s="292">
        <v>619852.61</v>
      </c>
      <c r="AG79" s="292">
        <v>202747.63</v>
      </c>
      <c r="AH79" s="292"/>
      <c r="AI79" s="292"/>
      <c r="AJ79" s="292"/>
      <c r="AK79" s="292">
        <v>303.94</v>
      </c>
      <c r="AL79" s="103">
        <f t="shared" si="11"/>
        <v>187589.17</v>
      </c>
      <c r="AM79" s="37">
        <f t="shared" si="12"/>
        <v>4691.71</v>
      </c>
      <c r="AN79" s="26">
        <f t="shared" si="15"/>
        <v>182897.46000000002</v>
      </c>
      <c r="AO79" s="17">
        <f t="shared" si="13"/>
        <v>2546423.25</v>
      </c>
      <c r="AP79" s="19">
        <f t="shared" si="14"/>
        <v>2604029.1799999997</v>
      </c>
      <c r="AQ79" s="32">
        <f t="shared" si="16"/>
        <v>-57605.929999999702</v>
      </c>
    </row>
    <row r="80" spans="1:43" x14ac:dyDescent="0.25">
      <c r="A80" t="s">
        <v>559</v>
      </c>
      <c r="B80" t="s">
        <v>560</v>
      </c>
      <c r="C80" s="97">
        <v>2139</v>
      </c>
      <c r="D80" s="74" t="s">
        <v>1345</v>
      </c>
      <c r="E80" s="62" t="s">
        <v>2278</v>
      </c>
      <c r="F80" s="290">
        <v>107198.88</v>
      </c>
      <c r="G80" s="290">
        <v>0</v>
      </c>
      <c r="H80" s="290">
        <v>101798.12</v>
      </c>
      <c r="I80" s="62">
        <v>247702.01</v>
      </c>
      <c r="J80" s="62">
        <v>70557.02</v>
      </c>
      <c r="K80" s="62"/>
      <c r="L80" s="62"/>
      <c r="N80" s="291">
        <v>15550</v>
      </c>
      <c r="O80" s="291">
        <v>84300</v>
      </c>
      <c r="Q80" s="62"/>
      <c r="R80" s="62">
        <v>-696928.37</v>
      </c>
      <c r="S80" s="62">
        <v>67948.179999999993</v>
      </c>
      <c r="T80" s="62">
        <v>1431387.54</v>
      </c>
      <c r="U80" s="52"/>
      <c r="V80" s="52">
        <v>197.74</v>
      </c>
      <c r="W80" s="52">
        <v>550246.92000000004</v>
      </c>
      <c r="X80" s="52"/>
      <c r="Y80" s="52">
        <v>523.4</v>
      </c>
      <c r="Z80" s="52">
        <v>1421720</v>
      </c>
      <c r="AA80" s="52"/>
      <c r="AB80" s="52"/>
      <c r="AC80" s="292">
        <v>1575920</v>
      </c>
      <c r="AD80" s="292"/>
      <c r="AE80" s="292"/>
      <c r="AF80" s="292">
        <v>528358.72</v>
      </c>
      <c r="AG80" s="292">
        <v>225856.39</v>
      </c>
      <c r="AH80" s="292"/>
      <c r="AI80" s="292"/>
      <c r="AJ80" s="292"/>
      <c r="AK80" s="292">
        <v>3272.27</v>
      </c>
      <c r="AL80" s="103">
        <f t="shared" si="11"/>
        <v>208997</v>
      </c>
      <c r="AM80" s="37">
        <f t="shared" si="12"/>
        <v>99850</v>
      </c>
      <c r="AN80" s="26">
        <f t="shared" si="15"/>
        <v>109147</v>
      </c>
      <c r="AO80" s="17">
        <f t="shared" si="13"/>
        <v>1972688.06</v>
      </c>
      <c r="AP80" s="19">
        <f t="shared" si="14"/>
        <v>2333407.38</v>
      </c>
      <c r="AQ80" s="32">
        <f t="shared" si="16"/>
        <v>-360719.31999999983</v>
      </c>
    </row>
    <row r="81" spans="1:43" x14ac:dyDescent="0.25">
      <c r="A81" t="s">
        <v>559</v>
      </c>
      <c r="B81" t="s">
        <v>560</v>
      </c>
      <c r="C81" s="97">
        <v>4074</v>
      </c>
      <c r="D81" s="74" t="s">
        <v>1346</v>
      </c>
      <c r="E81" s="62" t="s">
        <v>2279</v>
      </c>
      <c r="F81" s="290">
        <v>403067.4</v>
      </c>
      <c r="G81" s="290">
        <v>0</v>
      </c>
      <c r="H81" s="290">
        <v>30703.87</v>
      </c>
      <c r="I81" s="62">
        <v>480446.68</v>
      </c>
      <c r="J81" s="62">
        <v>762814.93</v>
      </c>
      <c r="K81" s="62"/>
      <c r="L81" s="62"/>
      <c r="N81" s="291">
        <v>90979.55</v>
      </c>
      <c r="P81" s="291">
        <v>3038.86</v>
      </c>
      <c r="Q81" s="62"/>
      <c r="R81" s="62">
        <v>-172699.86</v>
      </c>
      <c r="S81" s="62">
        <v>-115063.15</v>
      </c>
      <c r="T81" s="62">
        <v>2015625.01</v>
      </c>
      <c r="U81" s="52"/>
      <c r="V81" s="52">
        <v>159.84</v>
      </c>
      <c r="W81" s="52">
        <v>942387.14</v>
      </c>
      <c r="X81" s="52">
        <v>600</v>
      </c>
      <c r="Y81" s="52">
        <v>1059.9100000000001</v>
      </c>
      <c r="Z81" s="52">
        <v>1785480</v>
      </c>
      <c r="AA81" s="52"/>
      <c r="AB81" s="52">
        <v>166200</v>
      </c>
      <c r="AC81" s="292">
        <v>2262580</v>
      </c>
      <c r="AD81" s="292"/>
      <c r="AE81" s="292">
        <v>23268</v>
      </c>
      <c r="AF81" s="292">
        <v>532953.5</v>
      </c>
      <c r="AG81" s="292">
        <v>213150.03</v>
      </c>
      <c r="AH81" s="292"/>
      <c r="AI81" s="292"/>
      <c r="AJ81" s="292"/>
      <c r="AK81" s="292">
        <v>3547.89</v>
      </c>
      <c r="AL81" s="103">
        <f t="shared" si="11"/>
        <v>433771.27</v>
      </c>
      <c r="AM81" s="37">
        <f t="shared" si="12"/>
        <v>94018.41</v>
      </c>
      <c r="AN81" s="26">
        <f t="shared" si="15"/>
        <v>339752.86</v>
      </c>
      <c r="AO81" s="17">
        <f t="shared" si="13"/>
        <v>2895886.89</v>
      </c>
      <c r="AP81" s="19">
        <f t="shared" si="14"/>
        <v>3035499.42</v>
      </c>
      <c r="AQ81" s="32">
        <f t="shared" si="16"/>
        <v>-139612.5299999998</v>
      </c>
    </row>
    <row r="82" spans="1:43" x14ac:dyDescent="0.25">
      <c r="A82" t="s">
        <v>559</v>
      </c>
      <c r="B82" t="s">
        <v>560</v>
      </c>
      <c r="C82" s="97">
        <v>2831</v>
      </c>
      <c r="D82" s="74" t="s">
        <v>1347</v>
      </c>
      <c r="E82" s="62" t="s">
        <v>2280</v>
      </c>
      <c r="F82" s="290">
        <v>188011.62</v>
      </c>
      <c r="G82" s="290">
        <v>0</v>
      </c>
      <c r="H82" s="290">
        <v>23167.84</v>
      </c>
      <c r="I82" s="62">
        <v>447671.29</v>
      </c>
      <c r="J82" s="62">
        <v>306945.39</v>
      </c>
      <c r="K82" s="62"/>
      <c r="L82" s="62"/>
      <c r="N82" s="291">
        <v>45483.33</v>
      </c>
      <c r="O82" s="291">
        <v>74284</v>
      </c>
      <c r="P82" s="291">
        <v>103.23</v>
      </c>
      <c r="Q82" s="62">
        <v>0</v>
      </c>
      <c r="R82" s="62"/>
      <c r="S82" s="62">
        <v>-155284.78</v>
      </c>
      <c r="T82" s="62">
        <v>1211911.4099999999</v>
      </c>
      <c r="U82" s="52"/>
      <c r="V82" s="52"/>
      <c r="W82" s="52">
        <v>930325.69</v>
      </c>
      <c r="X82" s="52">
        <v>25000</v>
      </c>
      <c r="Y82" s="52">
        <v>572.78</v>
      </c>
      <c r="Z82" s="52">
        <v>1646740</v>
      </c>
      <c r="AA82" s="52"/>
      <c r="AB82" s="52"/>
      <c r="AC82" s="292">
        <v>1990940</v>
      </c>
      <c r="AD82" s="292"/>
      <c r="AE82" s="292">
        <v>1200</v>
      </c>
      <c r="AF82" s="292">
        <v>615347.12</v>
      </c>
      <c r="AG82" s="292">
        <v>189033.4</v>
      </c>
      <c r="AH82" s="292"/>
      <c r="AI82" s="292"/>
      <c r="AJ82" s="292"/>
      <c r="AK82" s="292">
        <v>3000</v>
      </c>
      <c r="AL82" s="103">
        <f t="shared" si="11"/>
        <v>211179.46</v>
      </c>
      <c r="AM82" s="37">
        <f t="shared" si="12"/>
        <v>119870.56</v>
      </c>
      <c r="AN82" s="26">
        <f t="shared" si="15"/>
        <v>91308.9</v>
      </c>
      <c r="AO82" s="17">
        <f t="shared" si="13"/>
        <v>2602638.4699999997</v>
      </c>
      <c r="AP82" s="19">
        <f t="shared" si="14"/>
        <v>2799520.52</v>
      </c>
      <c r="AQ82" s="32">
        <f t="shared" si="16"/>
        <v>-196882.05000000028</v>
      </c>
    </row>
    <row r="83" spans="1:43" x14ac:dyDescent="0.25">
      <c r="A83" t="s">
        <v>559</v>
      </c>
      <c r="B83" t="s">
        <v>560</v>
      </c>
      <c r="C83" s="97">
        <v>2983</v>
      </c>
      <c r="D83" s="74" t="s">
        <v>1348</v>
      </c>
      <c r="E83" s="62" t="s">
        <v>2281</v>
      </c>
      <c r="F83" s="290">
        <v>259737.58</v>
      </c>
      <c r="G83" s="290">
        <v>0</v>
      </c>
      <c r="H83" s="290">
        <v>11027.45</v>
      </c>
      <c r="I83" s="62">
        <v>671239.3</v>
      </c>
      <c r="J83" s="62">
        <v>150731.22</v>
      </c>
      <c r="K83" s="62"/>
      <c r="L83" s="62"/>
      <c r="N83" s="291">
        <v>0</v>
      </c>
      <c r="Q83" s="62"/>
      <c r="R83" s="62">
        <v>-236855.16</v>
      </c>
      <c r="S83" s="62">
        <v>-355341.05</v>
      </c>
      <c r="T83" s="62">
        <v>1745362.84</v>
      </c>
      <c r="U83" s="52"/>
      <c r="V83" s="52"/>
      <c r="W83" s="52">
        <v>694945.72</v>
      </c>
      <c r="X83" s="52">
        <v>437760</v>
      </c>
      <c r="Y83" s="52">
        <v>1370.15</v>
      </c>
      <c r="Z83" s="52">
        <v>2028600</v>
      </c>
      <c r="AA83" s="52"/>
      <c r="AB83" s="52">
        <v>910</v>
      </c>
      <c r="AC83" s="292">
        <v>2270520</v>
      </c>
      <c r="AD83" s="292"/>
      <c r="AE83" s="292">
        <v>13673.9</v>
      </c>
      <c r="AF83" s="292">
        <v>756243.7</v>
      </c>
      <c r="AG83" s="292">
        <v>178502.26</v>
      </c>
      <c r="AH83" s="292"/>
      <c r="AI83" s="292"/>
      <c r="AJ83" s="292"/>
      <c r="AK83" s="292"/>
      <c r="AL83" s="103">
        <f t="shared" si="11"/>
        <v>270765.02999999997</v>
      </c>
      <c r="AM83" s="37">
        <f t="shared" si="12"/>
        <v>0</v>
      </c>
      <c r="AN83" s="26">
        <f t="shared" si="15"/>
        <v>270765.02999999997</v>
      </c>
      <c r="AO83" s="17">
        <f t="shared" si="13"/>
        <v>3163585.87</v>
      </c>
      <c r="AP83" s="19">
        <f t="shared" si="14"/>
        <v>3218939.8599999994</v>
      </c>
      <c r="AQ83" s="32">
        <f t="shared" si="16"/>
        <v>-55353.989999999292</v>
      </c>
    </row>
    <row r="84" spans="1:43" x14ac:dyDescent="0.25">
      <c r="A84" t="s">
        <v>559</v>
      </c>
      <c r="B84" t="s">
        <v>560</v>
      </c>
      <c r="C84" s="97">
        <v>1867</v>
      </c>
      <c r="D84" s="74" t="s">
        <v>1349</v>
      </c>
      <c r="E84" s="62" t="s">
        <v>2282</v>
      </c>
      <c r="F84" s="290">
        <v>294194.87</v>
      </c>
      <c r="G84" s="290">
        <v>0</v>
      </c>
      <c r="H84" s="290">
        <v>12252.57</v>
      </c>
      <c r="I84" s="62">
        <v>972791.43</v>
      </c>
      <c r="J84" s="62">
        <v>362475.74</v>
      </c>
      <c r="K84" s="62"/>
      <c r="L84" s="62"/>
      <c r="N84" s="291">
        <v>13161</v>
      </c>
      <c r="O84" s="291">
        <v>0</v>
      </c>
      <c r="P84" s="291">
        <v>160</v>
      </c>
      <c r="Q84" s="62"/>
      <c r="R84" s="62">
        <v>-348891.95</v>
      </c>
      <c r="S84" s="62"/>
      <c r="T84" s="62">
        <v>1929262.58</v>
      </c>
      <c r="U84" s="52"/>
      <c r="V84" s="52"/>
      <c r="W84" s="52">
        <v>813867.88</v>
      </c>
      <c r="X84" s="52">
        <v>162075</v>
      </c>
      <c r="Y84" s="52">
        <v>1203.03</v>
      </c>
      <c r="Z84" s="52">
        <v>1512960</v>
      </c>
      <c r="AA84" s="52"/>
      <c r="AB84" s="52">
        <v>180891</v>
      </c>
      <c r="AC84" s="292">
        <v>1813160</v>
      </c>
      <c r="AD84" s="292"/>
      <c r="AE84" s="292">
        <v>25731</v>
      </c>
      <c r="AF84" s="292">
        <v>550785.5</v>
      </c>
      <c r="AG84" s="292">
        <v>215603.55</v>
      </c>
      <c r="AH84" s="292"/>
      <c r="AI84" s="292"/>
      <c r="AJ84" s="292"/>
      <c r="AK84" s="292">
        <v>4220.88</v>
      </c>
      <c r="AL84" s="103">
        <f t="shared" si="11"/>
        <v>306447.44</v>
      </c>
      <c r="AM84" s="37">
        <f t="shared" si="12"/>
        <v>13321</v>
      </c>
      <c r="AN84" s="26">
        <f t="shared" si="15"/>
        <v>293126.44</v>
      </c>
      <c r="AO84" s="17">
        <f t="shared" si="13"/>
        <v>2670996.91</v>
      </c>
      <c r="AP84" s="19">
        <f t="shared" si="14"/>
        <v>2609500.9299999997</v>
      </c>
      <c r="AQ84" s="32">
        <f t="shared" si="16"/>
        <v>61495.980000000447</v>
      </c>
    </row>
    <row r="85" spans="1:43" x14ac:dyDescent="0.25">
      <c r="A85" t="s">
        <v>559</v>
      </c>
      <c r="B85" t="s">
        <v>560</v>
      </c>
      <c r="C85" s="97">
        <v>2692</v>
      </c>
      <c r="D85" s="74" t="s">
        <v>1350</v>
      </c>
      <c r="E85" s="62" t="s">
        <v>2283</v>
      </c>
      <c r="F85" s="290">
        <v>317350.32</v>
      </c>
      <c r="G85" s="290">
        <v>0</v>
      </c>
      <c r="H85" s="290">
        <v>24310.71</v>
      </c>
      <c r="I85" s="62">
        <v>361662.18</v>
      </c>
      <c r="J85" s="62">
        <v>241016.38</v>
      </c>
      <c r="K85" s="62"/>
      <c r="L85" s="62"/>
      <c r="Q85" s="62"/>
      <c r="R85" s="62">
        <v>-404779.84</v>
      </c>
      <c r="S85" s="62">
        <v>638.03</v>
      </c>
      <c r="T85" s="62">
        <v>1851699.47</v>
      </c>
      <c r="U85" s="52"/>
      <c r="V85" s="52"/>
      <c r="W85" s="52">
        <v>718450.38</v>
      </c>
      <c r="X85" s="52">
        <v>54000</v>
      </c>
      <c r="Y85" s="52">
        <v>6048.59</v>
      </c>
      <c r="Z85" s="52">
        <v>1318290</v>
      </c>
      <c r="AA85" s="52"/>
      <c r="AB85" s="52"/>
      <c r="AC85" s="292">
        <v>1787720</v>
      </c>
      <c r="AD85" s="292"/>
      <c r="AE85" s="292">
        <v>13120</v>
      </c>
      <c r="AF85" s="292">
        <v>568703.18000000005</v>
      </c>
      <c r="AG85" s="292">
        <v>215154.32</v>
      </c>
      <c r="AH85" s="292"/>
      <c r="AI85" s="292"/>
      <c r="AJ85" s="292"/>
      <c r="AK85" s="292">
        <v>4304.54</v>
      </c>
      <c r="AL85" s="103">
        <f t="shared" si="11"/>
        <v>341661.03</v>
      </c>
      <c r="AM85" s="37">
        <f t="shared" si="12"/>
        <v>0</v>
      </c>
      <c r="AN85" s="26">
        <f t="shared" si="15"/>
        <v>341661.03</v>
      </c>
      <c r="AO85" s="17">
        <f t="shared" si="13"/>
        <v>2096788.97</v>
      </c>
      <c r="AP85" s="19">
        <f t="shared" si="14"/>
        <v>2589002.04</v>
      </c>
      <c r="AQ85" s="32">
        <f t="shared" si="16"/>
        <v>-492213.07000000007</v>
      </c>
    </row>
    <row r="86" spans="1:43" x14ac:dyDescent="0.25">
      <c r="A86" t="s">
        <v>559</v>
      </c>
      <c r="B86" t="s">
        <v>560</v>
      </c>
      <c r="C86" s="97">
        <v>1950</v>
      </c>
      <c r="D86" s="74" t="s">
        <v>1351</v>
      </c>
      <c r="E86" s="62" t="s">
        <v>2284</v>
      </c>
      <c r="F86" s="290">
        <v>236376.45</v>
      </c>
      <c r="G86" s="290">
        <v>0</v>
      </c>
      <c r="H86" s="290">
        <v>17834.91</v>
      </c>
      <c r="I86" s="62">
        <v>600695.98</v>
      </c>
      <c r="J86" s="62">
        <v>154591.84</v>
      </c>
      <c r="K86" s="62"/>
      <c r="L86" s="62"/>
      <c r="Q86" s="62"/>
      <c r="R86" s="62"/>
      <c r="S86" s="62">
        <v>-327045.09000000003</v>
      </c>
      <c r="T86" s="62">
        <v>1211766.1200000001</v>
      </c>
      <c r="U86" s="52"/>
      <c r="V86" s="52"/>
      <c r="W86" s="52">
        <v>606486.72</v>
      </c>
      <c r="X86" s="52">
        <v>154940</v>
      </c>
      <c r="Y86" s="52">
        <v>1470.86</v>
      </c>
      <c r="Z86" s="52">
        <v>1325180</v>
      </c>
      <c r="AA86" s="52"/>
      <c r="AB86" s="52">
        <v>254380</v>
      </c>
      <c r="AC86" s="292">
        <v>1805904</v>
      </c>
      <c r="AD86" s="292"/>
      <c r="AE86" s="292">
        <v>4800</v>
      </c>
      <c r="AF86" s="292">
        <v>327375.05</v>
      </c>
      <c r="AG86" s="292">
        <v>43875.25</v>
      </c>
      <c r="AH86" s="292"/>
      <c r="AI86" s="292"/>
      <c r="AJ86" s="292"/>
      <c r="AK86" s="292">
        <v>3291.13</v>
      </c>
      <c r="AL86" s="103">
        <f t="shared" si="11"/>
        <v>254211.36000000002</v>
      </c>
      <c r="AM86" s="37">
        <f t="shared" si="12"/>
        <v>0</v>
      </c>
      <c r="AN86" s="26">
        <f t="shared" si="15"/>
        <v>254211.36000000002</v>
      </c>
      <c r="AO86" s="17">
        <f t="shared" si="13"/>
        <v>2342457.58</v>
      </c>
      <c r="AP86" s="19">
        <f t="shared" si="14"/>
        <v>2185245.4299999997</v>
      </c>
      <c r="AQ86" s="32">
        <f t="shared" si="16"/>
        <v>157212.15000000037</v>
      </c>
    </row>
    <row r="87" spans="1:43" x14ac:dyDescent="0.25">
      <c r="A87" t="s">
        <v>559</v>
      </c>
      <c r="B87" t="s">
        <v>560</v>
      </c>
      <c r="C87" s="97">
        <v>2898</v>
      </c>
      <c r="D87" s="74" t="s">
        <v>1352</v>
      </c>
      <c r="E87" s="62" t="s">
        <v>2285</v>
      </c>
      <c r="F87" s="290">
        <v>345586.39</v>
      </c>
      <c r="G87" s="290">
        <v>0</v>
      </c>
      <c r="H87" s="290">
        <v>40244.980000000003</v>
      </c>
      <c r="I87" s="62">
        <v>59218.76</v>
      </c>
      <c r="J87" s="62">
        <v>579331.61</v>
      </c>
      <c r="K87" s="62"/>
      <c r="L87" s="62"/>
      <c r="N87" s="291">
        <v>0</v>
      </c>
      <c r="O87" s="291">
        <v>65000</v>
      </c>
      <c r="P87" s="291">
        <v>2965.03</v>
      </c>
      <c r="Q87" s="62"/>
      <c r="R87" s="62">
        <v>240790.16</v>
      </c>
      <c r="S87" s="62">
        <v>-32572.99</v>
      </c>
      <c r="T87" s="62">
        <v>907622.82</v>
      </c>
      <c r="U87" s="52"/>
      <c r="V87" s="52"/>
      <c r="W87" s="52">
        <v>885661.65</v>
      </c>
      <c r="X87" s="52">
        <v>101547</v>
      </c>
      <c r="Y87" s="52">
        <v>3651.73</v>
      </c>
      <c r="Z87" s="52">
        <v>1845330</v>
      </c>
      <c r="AA87" s="52"/>
      <c r="AB87" s="52"/>
      <c r="AC87" s="292">
        <v>2086030</v>
      </c>
      <c r="AD87" s="292">
        <v>48176</v>
      </c>
      <c r="AE87" s="292">
        <v>2184</v>
      </c>
      <c r="AF87" s="292">
        <v>734534.63</v>
      </c>
      <c r="AG87" s="292">
        <v>115122.95</v>
      </c>
      <c r="AH87" s="292"/>
      <c r="AI87" s="292"/>
      <c r="AJ87" s="292"/>
      <c r="AK87" s="292">
        <v>3436.08</v>
      </c>
      <c r="AL87" s="103">
        <f t="shared" si="11"/>
        <v>385831.37</v>
      </c>
      <c r="AM87" s="37">
        <f t="shared" si="12"/>
        <v>67965.03</v>
      </c>
      <c r="AN87" s="26">
        <f t="shared" si="15"/>
        <v>317866.33999999997</v>
      </c>
      <c r="AO87" s="17">
        <f t="shared" si="13"/>
        <v>2836190.38</v>
      </c>
      <c r="AP87" s="19">
        <f t="shared" si="14"/>
        <v>2989483.66</v>
      </c>
      <c r="AQ87" s="32">
        <f t="shared" si="16"/>
        <v>-153293.28000000026</v>
      </c>
    </row>
    <row r="88" spans="1:43" x14ac:dyDescent="0.25">
      <c r="A88" t="s">
        <v>559</v>
      </c>
      <c r="B88" t="s">
        <v>560</v>
      </c>
      <c r="C88" s="97">
        <v>1653</v>
      </c>
      <c r="D88" s="74" t="s">
        <v>1353</v>
      </c>
      <c r="E88" s="62" t="s">
        <v>2355</v>
      </c>
      <c r="F88" s="290">
        <v>95339.54</v>
      </c>
      <c r="G88" s="290">
        <v>0</v>
      </c>
      <c r="H88" s="290">
        <v>9084.1</v>
      </c>
      <c r="I88" s="62">
        <v>713282.68</v>
      </c>
      <c r="J88" s="62">
        <v>103140.39</v>
      </c>
      <c r="K88" s="62"/>
      <c r="L88" s="62"/>
      <c r="N88" s="291">
        <v>21616.77</v>
      </c>
      <c r="O88" s="291">
        <v>21000</v>
      </c>
      <c r="Q88" s="62"/>
      <c r="R88" s="62">
        <v>-566780.43000000005</v>
      </c>
      <c r="S88" s="62">
        <v>-10164.92</v>
      </c>
      <c r="T88" s="62">
        <v>1583723.57</v>
      </c>
      <c r="U88" s="52"/>
      <c r="V88" s="52"/>
      <c r="W88" s="52">
        <v>594232.32999999996</v>
      </c>
      <c r="X88" s="52">
        <v>104448</v>
      </c>
      <c r="Y88" s="52">
        <v>576.82000000000005</v>
      </c>
      <c r="Z88" s="52">
        <v>1838720</v>
      </c>
      <c r="AA88" s="52"/>
      <c r="AB88" s="52"/>
      <c r="AC88" s="292">
        <v>2090120</v>
      </c>
      <c r="AD88" s="292"/>
      <c r="AE88" s="292">
        <v>33046</v>
      </c>
      <c r="AF88" s="292">
        <v>322427.03999999998</v>
      </c>
      <c r="AG88" s="292">
        <v>206787.92</v>
      </c>
      <c r="AH88" s="292"/>
      <c r="AI88" s="292">
        <v>5696.18</v>
      </c>
      <c r="AJ88" s="292"/>
      <c r="AK88" s="292">
        <v>3334.29</v>
      </c>
      <c r="AL88" s="103">
        <f t="shared" si="11"/>
        <v>104423.64</v>
      </c>
      <c r="AM88" s="37">
        <f t="shared" si="12"/>
        <v>42616.770000000004</v>
      </c>
      <c r="AN88" s="26">
        <f t="shared" si="15"/>
        <v>61806.869999999995</v>
      </c>
      <c r="AO88" s="17">
        <f t="shared" si="13"/>
        <v>2537977.15</v>
      </c>
      <c r="AP88" s="19">
        <f t="shared" si="14"/>
        <v>2661411.4300000002</v>
      </c>
      <c r="AQ88" s="32">
        <f t="shared" si="16"/>
        <v>-123434.28000000026</v>
      </c>
    </row>
    <row r="89" spans="1:43" x14ac:dyDescent="0.25">
      <c r="A89" t="s">
        <v>563</v>
      </c>
      <c r="B89" t="s">
        <v>564</v>
      </c>
      <c r="C89" s="97">
        <v>3711</v>
      </c>
      <c r="D89" s="74" t="s">
        <v>1354</v>
      </c>
      <c r="E89" s="62" t="s">
        <v>2286</v>
      </c>
      <c r="F89" s="290">
        <v>74828.42</v>
      </c>
      <c r="G89" s="290">
        <v>0</v>
      </c>
      <c r="H89" s="290">
        <v>245254.32</v>
      </c>
      <c r="I89" s="62">
        <v>191010.54</v>
      </c>
      <c r="J89" s="62">
        <v>8</v>
      </c>
      <c r="K89" s="62"/>
      <c r="L89" s="62"/>
      <c r="N89" s="291">
        <v>5850</v>
      </c>
      <c r="Q89" s="62"/>
      <c r="R89" s="62"/>
      <c r="S89" s="62">
        <v>16686.54</v>
      </c>
      <c r="T89" s="62">
        <v>378263.7</v>
      </c>
      <c r="U89" s="52"/>
      <c r="V89" s="52"/>
      <c r="W89" s="52">
        <v>796626</v>
      </c>
      <c r="X89" s="52">
        <v>256400</v>
      </c>
      <c r="Y89" s="52">
        <v>1243.25</v>
      </c>
      <c r="Z89" s="52"/>
      <c r="AA89" s="52"/>
      <c r="AB89" s="52"/>
      <c r="AC89" s="292">
        <v>214573</v>
      </c>
      <c r="AD89" s="292"/>
      <c r="AE89" s="292">
        <v>1928</v>
      </c>
      <c r="AF89" s="292">
        <v>447196.14</v>
      </c>
      <c r="AG89" s="292">
        <v>95507.07</v>
      </c>
      <c r="AH89" s="292"/>
      <c r="AI89" s="292"/>
      <c r="AJ89" s="292"/>
      <c r="AK89" s="292"/>
      <c r="AL89" s="103">
        <f t="shared" si="11"/>
        <v>320082.74</v>
      </c>
      <c r="AM89" s="37">
        <f t="shared" si="12"/>
        <v>5850</v>
      </c>
      <c r="AN89" s="26">
        <f t="shared" si="15"/>
        <v>314232.74</v>
      </c>
      <c r="AO89" s="17">
        <f t="shared" si="13"/>
        <v>1054269.25</v>
      </c>
      <c r="AP89" s="19">
        <f t="shared" si="14"/>
        <v>759204.21</v>
      </c>
      <c r="AQ89" s="32">
        <f t="shared" si="16"/>
        <v>295065.04000000004</v>
      </c>
    </row>
    <row r="90" spans="1:43" x14ac:dyDescent="0.25">
      <c r="A90" t="s">
        <v>563</v>
      </c>
      <c r="B90" t="s">
        <v>564</v>
      </c>
      <c r="C90" s="97">
        <v>1437</v>
      </c>
      <c r="D90" s="74" t="s">
        <v>1355</v>
      </c>
      <c r="E90" s="62" t="s">
        <v>2287</v>
      </c>
      <c r="F90" s="290">
        <v>170973.77</v>
      </c>
      <c r="G90" s="290">
        <v>0</v>
      </c>
      <c r="H90" s="290">
        <v>33095.449999999997</v>
      </c>
      <c r="I90" s="62">
        <v>262564.34000000003</v>
      </c>
      <c r="J90" s="62">
        <v>89204.66</v>
      </c>
      <c r="K90" s="62"/>
      <c r="L90" s="62"/>
      <c r="M90" s="291">
        <v>6000</v>
      </c>
      <c r="N90" s="291">
        <v>5280</v>
      </c>
      <c r="Q90" s="62"/>
      <c r="R90" s="62"/>
      <c r="S90" s="62">
        <v>1178.08</v>
      </c>
      <c r="T90" s="62">
        <v>646850.12</v>
      </c>
      <c r="U90" s="52"/>
      <c r="V90" s="52"/>
      <c r="W90" s="52">
        <v>518970.79</v>
      </c>
      <c r="X90" s="52">
        <v>111167</v>
      </c>
      <c r="Y90" s="52">
        <v>1263.71</v>
      </c>
      <c r="Z90" s="52">
        <v>441032</v>
      </c>
      <c r="AA90" s="52"/>
      <c r="AB90" s="52"/>
      <c r="AC90" s="292">
        <v>550812</v>
      </c>
      <c r="AD90" s="292"/>
      <c r="AE90" s="292"/>
      <c r="AF90" s="292">
        <v>291285.75</v>
      </c>
      <c r="AG90" s="292">
        <v>208576.73</v>
      </c>
      <c r="AH90" s="292"/>
      <c r="AI90" s="292"/>
      <c r="AJ90" s="292"/>
      <c r="AK90" s="292"/>
      <c r="AL90" s="103">
        <f t="shared" si="11"/>
        <v>204069.21999999997</v>
      </c>
      <c r="AM90" s="37">
        <f t="shared" si="12"/>
        <v>11280</v>
      </c>
      <c r="AN90" s="26">
        <f t="shared" si="15"/>
        <v>192789.21999999997</v>
      </c>
      <c r="AO90" s="17">
        <f t="shared" si="13"/>
        <v>1072433.5</v>
      </c>
      <c r="AP90" s="19">
        <f t="shared" si="14"/>
        <v>1050674.48</v>
      </c>
      <c r="AQ90" s="32">
        <f t="shared" si="16"/>
        <v>21759.020000000019</v>
      </c>
    </row>
    <row r="91" spans="1:43" x14ac:dyDescent="0.25">
      <c r="A91" t="s">
        <v>563</v>
      </c>
      <c r="B91" t="s">
        <v>564</v>
      </c>
      <c r="C91" s="97">
        <v>3388</v>
      </c>
      <c r="D91" s="74" t="s">
        <v>1356</v>
      </c>
      <c r="E91" s="62" t="s">
        <v>2288</v>
      </c>
      <c r="F91" s="290">
        <v>7501.92</v>
      </c>
      <c r="G91" s="290">
        <v>0</v>
      </c>
      <c r="H91" s="290">
        <v>84844.63</v>
      </c>
      <c r="I91" s="62">
        <v>2905368.09</v>
      </c>
      <c r="J91" s="62">
        <v>207770.01</v>
      </c>
      <c r="K91" s="62"/>
      <c r="L91" s="62"/>
      <c r="M91" s="291">
        <v>5000</v>
      </c>
      <c r="N91" s="291">
        <v>34090</v>
      </c>
      <c r="Q91" s="62"/>
      <c r="R91" s="62"/>
      <c r="S91" s="62"/>
      <c r="T91" s="62">
        <v>3382854.97</v>
      </c>
      <c r="U91" s="52"/>
      <c r="V91" s="52"/>
      <c r="W91" s="52">
        <v>849780.9</v>
      </c>
      <c r="X91" s="52">
        <v>113200</v>
      </c>
      <c r="Y91" s="52">
        <v>487.57</v>
      </c>
      <c r="Z91" s="52">
        <v>1568694</v>
      </c>
      <c r="AA91" s="52"/>
      <c r="AB91" s="52">
        <v>132300</v>
      </c>
      <c r="AC91" s="292">
        <v>1907574</v>
      </c>
      <c r="AD91" s="292"/>
      <c r="AE91" s="292"/>
      <c r="AF91" s="292">
        <v>432630.81</v>
      </c>
      <c r="AG91" s="292">
        <v>335722.98</v>
      </c>
      <c r="AH91" s="292"/>
      <c r="AI91" s="292"/>
      <c r="AJ91" s="292"/>
      <c r="AK91" s="292"/>
      <c r="AL91" s="103">
        <f t="shared" si="11"/>
        <v>92346.55</v>
      </c>
      <c r="AM91" s="37">
        <f t="shared" si="12"/>
        <v>39090</v>
      </c>
      <c r="AN91" s="26">
        <f t="shared" si="15"/>
        <v>53256.55</v>
      </c>
      <c r="AO91" s="17">
        <f t="shared" si="13"/>
        <v>2664462.4699999997</v>
      </c>
      <c r="AP91" s="19">
        <f t="shared" si="14"/>
        <v>2675927.79</v>
      </c>
      <c r="AQ91" s="32">
        <f t="shared" si="16"/>
        <v>-11465.320000000298</v>
      </c>
    </row>
    <row r="92" spans="1:43" x14ac:dyDescent="0.25">
      <c r="A92" t="s">
        <v>563</v>
      </c>
      <c r="B92" t="s">
        <v>564</v>
      </c>
      <c r="C92" s="97">
        <v>2340</v>
      </c>
      <c r="D92" s="74" t="s">
        <v>1357</v>
      </c>
      <c r="E92" s="62" t="s">
        <v>2289</v>
      </c>
      <c r="F92" s="290">
        <v>160273.26</v>
      </c>
      <c r="G92" s="290">
        <v>0</v>
      </c>
      <c r="H92" s="290">
        <v>136364.44</v>
      </c>
      <c r="I92" s="62">
        <v>450397.39</v>
      </c>
      <c r="J92" s="62">
        <v>177846.98</v>
      </c>
      <c r="K92" s="62"/>
      <c r="L92" s="62"/>
      <c r="M92" s="291">
        <v>5100</v>
      </c>
      <c r="N92" s="291">
        <v>5550</v>
      </c>
      <c r="Q92" s="62"/>
      <c r="R92" s="62"/>
      <c r="S92" s="62">
        <v>1607.61</v>
      </c>
      <c r="T92" s="62">
        <v>1045747.78</v>
      </c>
      <c r="U92" s="52"/>
      <c r="V92" s="52"/>
      <c r="W92" s="52">
        <v>625135.91</v>
      </c>
      <c r="X92" s="52">
        <v>35800</v>
      </c>
      <c r="Y92" s="52">
        <v>2041.74</v>
      </c>
      <c r="Z92" s="52">
        <v>1119656.8</v>
      </c>
      <c r="AA92" s="52"/>
      <c r="AB92" s="52"/>
      <c r="AC92" s="292">
        <v>1230656.8</v>
      </c>
      <c r="AD92" s="292"/>
      <c r="AE92" s="292"/>
      <c r="AF92" s="292">
        <v>413693.82</v>
      </c>
      <c r="AG92" s="292">
        <v>150437.15</v>
      </c>
      <c r="AH92" s="292"/>
      <c r="AI92" s="292"/>
      <c r="AJ92" s="292"/>
      <c r="AK92" s="292"/>
      <c r="AL92" s="103">
        <f t="shared" si="11"/>
        <v>296637.7</v>
      </c>
      <c r="AM92" s="37">
        <f t="shared" si="12"/>
        <v>10650</v>
      </c>
      <c r="AN92" s="26">
        <f t="shared" si="15"/>
        <v>285987.7</v>
      </c>
      <c r="AO92" s="17">
        <f t="shared" si="13"/>
        <v>1782634.4500000002</v>
      </c>
      <c r="AP92" s="19">
        <f t="shared" si="14"/>
        <v>1794787.77</v>
      </c>
      <c r="AQ92" s="32">
        <f t="shared" si="16"/>
        <v>-12153.319999999832</v>
      </c>
    </row>
    <row r="93" spans="1:43" x14ac:dyDescent="0.25">
      <c r="A93" t="s">
        <v>563</v>
      </c>
      <c r="B93" t="s">
        <v>564</v>
      </c>
      <c r="C93" s="97">
        <v>2160</v>
      </c>
      <c r="D93" s="74" t="s">
        <v>1358</v>
      </c>
      <c r="E93" s="62" t="s">
        <v>2290</v>
      </c>
      <c r="F93" s="290">
        <v>26217.47</v>
      </c>
      <c r="G93" s="290">
        <v>42160</v>
      </c>
      <c r="H93" s="290">
        <v>34538.15</v>
      </c>
      <c r="I93" s="62">
        <v>41693.599999999999</v>
      </c>
      <c r="J93" s="62">
        <v>142195.07</v>
      </c>
      <c r="K93" s="62"/>
      <c r="L93" s="62"/>
      <c r="Q93" s="62"/>
      <c r="R93" s="62"/>
      <c r="S93" s="62"/>
      <c r="T93" s="62">
        <v>320699.84999999998</v>
      </c>
      <c r="U93" s="52"/>
      <c r="V93" s="52"/>
      <c r="W93" s="52">
        <v>633341.48</v>
      </c>
      <c r="X93" s="52">
        <v>74900</v>
      </c>
      <c r="Y93" s="52">
        <v>904.78</v>
      </c>
      <c r="Z93" s="52">
        <v>1500727.2</v>
      </c>
      <c r="AA93" s="52"/>
      <c r="AB93" s="52"/>
      <c r="AC93" s="292">
        <v>1722410.2</v>
      </c>
      <c r="AD93" s="292"/>
      <c r="AE93" s="292"/>
      <c r="AF93" s="292">
        <v>364101.05</v>
      </c>
      <c r="AG93" s="292">
        <v>51764.77</v>
      </c>
      <c r="AH93" s="292"/>
      <c r="AI93" s="292"/>
      <c r="AJ93" s="292"/>
      <c r="AK93" s="292"/>
      <c r="AL93" s="103">
        <f t="shared" si="11"/>
        <v>102915.62</v>
      </c>
      <c r="AM93" s="37">
        <f t="shared" si="12"/>
        <v>0</v>
      </c>
      <c r="AN93" s="26">
        <f t="shared" si="15"/>
        <v>102915.62</v>
      </c>
      <c r="AO93" s="17">
        <f t="shared" si="13"/>
        <v>2209873.46</v>
      </c>
      <c r="AP93" s="19">
        <f t="shared" si="14"/>
        <v>2138276.02</v>
      </c>
      <c r="AQ93" s="32">
        <f t="shared" si="16"/>
        <v>71597.439999999944</v>
      </c>
    </row>
    <row r="94" spans="1:43" x14ac:dyDescent="0.25">
      <c r="A94" t="s">
        <v>563</v>
      </c>
      <c r="B94" t="s">
        <v>564</v>
      </c>
      <c r="C94" s="97">
        <v>1723</v>
      </c>
      <c r="D94" s="74" t="s">
        <v>1359</v>
      </c>
      <c r="E94" s="62" t="s">
        <v>2291</v>
      </c>
      <c r="F94" s="290">
        <v>103453.63</v>
      </c>
      <c r="G94" s="290">
        <v>23380</v>
      </c>
      <c r="H94" s="290">
        <v>647.08000000000004</v>
      </c>
      <c r="I94" s="62">
        <v>676330.83</v>
      </c>
      <c r="J94" s="62">
        <v>-13057.96</v>
      </c>
      <c r="K94" s="62"/>
      <c r="L94" s="62"/>
      <c r="Q94" s="62"/>
      <c r="R94" s="62"/>
      <c r="S94" s="62">
        <v>2408.91</v>
      </c>
      <c r="T94" s="62">
        <v>784633.1</v>
      </c>
      <c r="U94" s="52"/>
      <c r="V94" s="52"/>
      <c r="W94" s="52">
        <v>464626.3</v>
      </c>
      <c r="X94" s="52">
        <v>75115</v>
      </c>
      <c r="Y94" s="52">
        <v>1303.44</v>
      </c>
      <c r="Z94" s="52">
        <v>768490</v>
      </c>
      <c r="AA94" s="52"/>
      <c r="AB94" s="52">
        <v>147294</v>
      </c>
      <c r="AC94" s="292">
        <v>1016430</v>
      </c>
      <c r="AD94" s="292"/>
      <c r="AE94" s="292"/>
      <c r="AF94" s="292">
        <v>202654.22</v>
      </c>
      <c r="AG94" s="292">
        <v>140258.95000000001</v>
      </c>
      <c r="AH94" s="292"/>
      <c r="AI94" s="292"/>
      <c r="AJ94" s="292"/>
      <c r="AK94" s="292"/>
      <c r="AL94" s="103">
        <f t="shared" si="11"/>
        <v>127480.71</v>
      </c>
      <c r="AM94" s="37">
        <f t="shared" si="12"/>
        <v>0</v>
      </c>
      <c r="AN94" s="26">
        <f t="shared" si="15"/>
        <v>127480.71</v>
      </c>
      <c r="AO94" s="17">
        <f t="shared" si="13"/>
        <v>1456828.74</v>
      </c>
      <c r="AP94" s="19">
        <f t="shared" si="14"/>
        <v>1359343.17</v>
      </c>
      <c r="AQ94" s="32">
        <f t="shared" si="16"/>
        <v>97485.570000000065</v>
      </c>
    </row>
    <row r="95" spans="1:43" x14ac:dyDescent="0.25">
      <c r="A95" t="s">
        <v>563</v>
      </c>
      <c r="B95" t="s">
        <v>564</v>
      </c>
      <c r="C95" s="97">
        <v>2675</v>
      </c>
      <c r="D95" s="74" t="s">
        <v>1360</v>
      </c>
      <c r="E95" s="62" t="s">
        <v>2292</v>
      </c>
      <c r="F95" s="290">
        <v>249104.86</v>
      </c>
      <c r="G95" s="290">
        <v>0</v>
      </c>
      <c r="H95" s="290">
        <v>68256.509999999995</v>
      </c>
      <c r="I95" s="62">
        <v>139103.26</v>
      </c>
      <c r="J95" s="62">
        <v>467402.74</v>
      </c>
      <c r="K95" s="62"/>
      <c r="L95" s="62"/>
      <c r="M95" s="291">
        <v>6000</v>
      </c>
      <c r="N95" s="291">
        <v>20450</v>
      </c>
      <c r="Q95" s="62"/>
      <c r="R95" s="62"/>
      <c r="S95" s="62"/>
      <c r="T95" s="62">
        <v>573056.03</v>
      </c>
      <c r="U95" s="52"/>
      <c r="V95" s="52">
        <v>3663.81</v>
      </c>
      <c r="W95" s="52">
        <v>1178405.3700000001</v>
      </c>
      <c r="X95" s="52">
        <v>89310</v>
      </c>
      <c r="Y95" s="52"/>
      <c r="Z95" s="52">
        <v>1563780</v>
      </c>
      <c r="AA95" s="52"/>
      <c r="AB95" s="52">
        <v>143262</v>
      </c>
      <c r="AC95" s="292">
        <v>1725180</v>
      </c>
      <c r="AD95" s="292"/>
      <c r="AE95" s="292"/>
      <c r="AF95" s="292">
        <v>649609.25</v>
      </c>
      <c r="AG95" s="292">
        <v>162017.59</v>
      </c>
      <c r="AH95" s="292"/>
      <c r="AI95" s="292"/>
      <c r="AJ95" s="292"/>
      <c r="AK95" s="292"/>
      <c r="AL95" s="103">
        <f t="shared" si="11"/>
        <v>317361.37</v>
      </c>
      <c r="AM95" s="37">
        <f t="shared" si="12"/>
        <v>26450</v>
      </c>
      <c r="AN95" s="26">
        <f t="shared" si="15"/>
        <v>290911.37</v>
      </c>
      <c r="AO95" s="17">
        <f t="shared" si="13"/>
        <v>2978421.18</v>
      </c>
      <c r="AP95" s="19">
        <f t="shared" si="14"/>
        <v>2536806.84</v>
      </c>
      <c r="AQ95" s="32">
        <f t="shared" si="16"/>
        <v>441614.34000000032</v>
      </c>
    </row>
    <row r="96" spans="1:43" x14ac:dyDescent="0.25">
      <c r="A96" t="s">
        <v>563</v>
      </c>
      <c r="B96" t="s">
        <v>564</v>
      </c>
      <c r="C96" s="97">
        <v>1715</v>
      </c>
      <c r="D96" s="74" t="s">
        <v>1361</v>
      </c>
      <c r="E96" s="62" t="s">
        <v>2293</v>
      </c>
      <c r="F96" s="290">
        <v>13825.37</v>
      </c>
      <c r="G96" s="290">
        <v>0</v>
      </c>
      <c r="H96" s="290">
        <v>146571.68</v>
      </c>
      <c r="I96" s="62">
        <v>1624203.7</v>
      </c>
      <c r="J96" s="62">
        <v>142248.71</v>
      </c>
      <c r="K96" s="62"/>
      <c r="L96" s="62"/>
      <c r="M96" s="291">
        <v>6000</v>
      </c>
      <c r="N96" s="291">
        <v>5850</v>
      </c>
      <c r="Q96" s="62"/>
      <c r="R96" s="62"/>
      <c r="S96" s="62">
        <v>2118.79</v>
      </c>
      <c r="T96" s="62">
        <v>1997218.5</v>
      </c>
      <c r="U96" s="52"/>
      <c r="V96" s="52"/>
      <c r="W96" s="52">
        <v>530148.52</v>
      </c>
      <c r="X96" s="52">
        <v>30150</v>
      </c>
      <c r="Y96" s="52">
        <v>1117.46</v>
      </c>
      <c r="Z96" s="52">
        <v>1078050</v>
      </c>
      <c r="AA96" s="52"/>
      <c r="AB96" s="52">
        <v>161532</v>
      </c>
      <c r="AC96" s="292">
        <v>1355490</v>
      </c>
      <c r="AD96" s="292"/>
      <c r="AE96" s="292">
        <v>13744</v>
      </c>
      <c r="AF96" s="292">
        <v>275975.99</v>
      </c>
      <c r="AG96" s="292">
        <v>193061.82</v>
      </c>
      <c r="AH96" s="292"/>
      <c r="AI96" s="292"/>
      <c r="AJ96" s="292"/>
      <c r="AK96" s="292"/>
      <c r="AL96" s="103">
        <f t="shared" si="11"/>
        <v>160397.04999999999</v>
      </c>
      <c r="AM96" s="37">
        <f t="shared" si="12"/>
        <v>11850</v>
      </c>
      <c r="AN96" s="26">
        <f t="shared" si="15"/>
        <v>148547.04999999999</v>
      </c>
      <c r="AO96" s="17">
        <f t="shared" si="13"/>
        <v>1800997.98</v>
      </c>
      <c r="AP96" s="19">
        <f t="shared" si="14"/>
        <v>1838271.81</v>
      </c>
      <c r="AQ96" s="32">
        <f t="shared" si="16"/>
        <v>-37273.830000000075</v>
      </c>
    </row>
    <row r="97" spans="1:43" x14ac:dyDescent="0.25">
      <c r="A97" t="s">
        <v>563</v>
      </c>
      <c r="B97" t="s">
        <v>564</v>
      </c>
      <c r="C97" s="97">
        <v>3187</v>
      </c>
      <c r="D97" s="74" t="s">
        <v>1362</v>
      </c>
      <c r="E97" s="62" t="s">
        <v>2294</v>
      </c>
      <c r="F97" s="290">
        <v>5921.9</v>
      </c>
      <c r="G97" s="290">
        <v>41330</v>
      </c>
      <c r="H97" s="290">
        <v>21983.759999999998</v>
      </c>
      <c r="I97" s="62">
        <v>213618.65</v>
      </c>
      <c r="J97" s="62">
        <v>141834.82999999999</v>
      </c>
      <c r="K97" s="62"/>
      <c r="L97" s="62"/>
      <c r="M97" s="291">
        <v>5800</v>
      </c>
      <c r="N97" s="291">
        <v>2400</v>
      </c>
      <c r="Q97" s="62"/>
      <c r="R97" s="62"/>
      <c r="S97" s="62">
        <v>4633.1899999999996</v>
      </c>
      <c r="T97" s="62">
        <v>569833.9</v>
      </c>
      <c r="U97" s="52"/>
      <c r="V97" s="52"/>
      <c r="W97" s="52">
        <v>607208</v>
      </c>
      <c r="X97" s="52">
        <v>62010</v>
      </c>
      <c r="Y97" s="52">
        <v>1044.74</v>
      </c>
      <c r="Z97" s="52">
        <v>1552931.1</v>
      </c>
      <c r="AA97" s="52"/>
      <c r="AB97" s="52">
        <v>132300</v>
      </c>
      <c r="AC97" s="292">
        <v>1871582.1</v>
      </c>
      <c r="AD97" s="292"/>
      <c r="AE97" s="292"/>
      <c r="AF97" s="292">
        <v>448110.9</v>
      </c>
      <c r="AG97" s="292">
        <v>70548.789999999994</v>
      </c>
      <c r="AH97" s="292"/>
      <c r="AI97" s="292"/>
      <c r="AJ97" s="292"/>
      <c r="AK97" s="292">
        <v>538</v>
      </c>
      <c r="AL97" s="103">
        <f t="shared" si="11"/>
        <v>69235.66</v>
      </c>
      <c r="AM97" s="37">
        <f t="shared" si="12"/>
        <v>8200</v>
      </c>
      <c r="AN97" s="26">
        <f t="shared" si="15"/>
        <v>61035.66</v>
      </c>
      <c r="AO97" s="17">
        <f t="shared" si="13"/>
        <v>2355493.84</v>
      </c>
      <c r="AP97" s="19">
        <f t="shared" si="14"/>
        <v>2390779.79</v>
      </c>
      <c r="AQ97" s="32">
        <f t="shared" si="16"/>
        <v>-35285.950000000186</v>
      </c>
    </row>
    <row r="98" spans="1:43" x14ac:dyDescent="0.25">
      <c r="A98" t="s">
        <v>563</v>
      </c>
      <c r="B98" t="s">
        <v>564</v>
      </c>
      <c r="C98" s="97">
        <v>2867</v>
      </c>
      <c r="D98" s="74" t="s">
        <v>1363</v>
      </c>
      <c r="E98" s="62" t="s">
        <v>2295</v>
      </c>
      <c r="F98" s="290">
        <v>136472.43</v>
      </c>
      <c r="G98" s="290">
        <v>0</v>
      </c>
      <c r="H98" s="290">
        <v>62510.29</v>
      </c>
      <c r="I98" s="62">
        <v>60020.76</v>
      </c>
      <c r="J98" s="62">
        <v>532864.71</v>
      </c>
      <c r="K98" s="62"/>
      <c r="L98" s="62"/>
      <c r="M98" s="291">
        <v>5800</v>
      </c>
      <c r="N98" s="291">
        <v>3858.4</v>
      </c>
      <c r="P98" s="291">
        <v>90</v>
      </c>
      <c r="Q98" s="62"/>
      <c r="R98" s="62"/>
      <c r="S98" s="62">
        <v>13216</v>
      </c>
      <c r="T98" s="62">
        <v>528870.26</v>
      </c>
      <c r="U98" s="52"/>
      <c r="V98" s="52"/>
      <c r="W98" s="52">
        <v>760299.91</v>
      </c>
      <c r="X98" s="52">
        <v>442200</v>
      </c>
      <c r="Y98" s="52">
        <v>1411.39</v>
      </c>
      <c r="Z98" s="52">
        <v>1368930</v>
      </c>
      <c r="AA98" s="52"/>
      <c r="AB98" s="52">
        <v>84000</v>
      </c>
      <c r="AC98" s="292">
        <v>1659274</v>
      </c>
      <c r="AD98" s="292"/>
      <c r="AE98" s="292"/>
      <c r="AF98" s="292">
        <v>390587.77</v>
      </c>
      <c r="AG98" s="292"/>
      <c r="AH98" s="292"/>
      <c r="AI98" s="292"/>
      <c r="AJ98" s="292"/>
      <c r="AK98" s="292"/>
      <c r="AL98" s="103">
        <f t="shared" si="11"/>
        <v>198982.72</v>
      </c>
      <c r="AM98" s="37">
        <f t="shared" si="12"/>
        <v>9748.4</v>
      </c>
      <c r="AN98" s="26">
        <f t="shared" si="15"/>
        <v>189234.32</v>
      </c>
      <c r="AO98" s="17">
        <f t="shared" si="13"/>
        <v>2656841.2999999998</v>
      </c>
      <c r="AP98" s="19">
        <f t="shared" si="14"/>
        <v>2049861.77</v>
      </c>
      <c r="AQ98" s="32">
        <f t="shared" si="16"/>
        <v>606979.5299999998</v>
      </c>
    </row>
    <row r="99" spans="1:43" x14ac:dyDescent="0.25">
      <c r="A99" t="s">
        <v>563</v>
      </c>
      <c r="B99" t="s">
        <v>564</v>
      </c>
      <c r="C99" s="97">
        <v>3076</v>
      </c>
      <c r="D99" s="74" t="s">
        <v>1364</v>
      </c>
      <c r="E99" s="62" t="s">
        <v>2296</v>
      </c>
      <c r="F99" s="290">
        <v>134633.51999999999</v>
      </c>
      <c r="G99" s="290">
        <v>33620</v>
      </c>
      <c r="H99" s="290">
        <v>174293.76000000001</v>
      </c>
      <c r="I99" s="62">
        <v>22735.200000000001</v>
      </c>
      <c r="J99" s="62">
        <v>148108.04999999999</v>
      </c>
      <c r="K99" s="62"/>
      <c r="L99" s="62"/>
      <c r="M99" s="291">
        <v>5500</v>
      </c>
      <c r="N99" s="291">
        <v>6150</v>
      </c>
      <c r="Q99" s="62"/>
      <c r="R99" s="62"/>
      <c r="S99" s="62">
        <v>4096.88</v>
      </c>
      <c r="T99" s="62">
        <v>713142.2</v>
      </c>
      <c r="U99" s="52"/>
      <c r="V99" s="52"/>
      <c r="W99" s="52">
        <v>1079990.28</v>
      </c>
      <c r="X99" s="52">
        <v>76460</v>
      </c>
      <c r="Y99" s="52">
        <v>1766.04</v>
      </c>
      <c r="Z99" s="52">
        <v>1420291</v>
      </c>
      <c r="AA99" s="52">
        <v>2</v>
      </c>
      <c r="AB99" s="52">
        <v>132300</v>
      </c>
      <c r="AC99" s="292">
        <v>1795632</v>
      </c>
      <c r="AD99" s="292"/>
      <c r="AE99" s="292"/>
      <c r="AF99" s="292">
        <v>821029.18</v>
      </c>
      <c r="AG99" s="292">
        <v>110651.69</v>
      </c>
      <c r="AH99" s="292"/>
      <c r="AI99" s="292"/>
      <c r="AJ99" s="292"/>
      <c r="AK99" s="292"/>
      <c r="AL99" s="103">
        <f t="shared" si="11"/>
        <v>342547.28</v>
      </c>
      <c r="AM99" s="37">
        <f t="shared" si="12"/>
        <v>11650</v>
      </c>
      <c r="AN99" s="26">
        <f t="shared" si="15"/>
        <v>330897.28000000003</v>
      </c>
      <c r="AO99" s="17">
        <f t="shared" si="13"/>
        <v>2710809.3200000003</v>
      </c>
      <c r="AP99" s="19">
        <f t="shared" si="14"/>
        <v>2727312.87</v>
      </c>
      <c r="AQ99" s="32">
        <f t="shared" si="16"/>
        <v>-16503.549999999814</v>
      </c>
    </row>
    <row r="100" spans="1:43" x14ac:dyDescent="0.25">
      <c r="A100" t="s">
        <v>563</v>
      </c>
      <c r="B100" t="s">
        <v>564</v>
      </c>
      <c r="C100" s="97">
        <v>2086</v>
      </c>
      <c r="D100" s="74" t="s">
        <v>1365</v>
      </c>
      <c r="E100" s="62" t="s">
        <v>2297</v>
      </c>
      <c r="F100" s="290">
        <v>77367.77</v>
      </c>
      <c r="G100" s="290">
        <v>0</v>
      </c>
      <c r="H100" s="290">
        <v>13456.73</v>
      </c>
      <c r="I100" s="62">
        <v>365612.46</v>
      </c>
      <c r="J100" s="62">
        <v>180635.51</v>
      </c>
      <c r="K100" s="62"/>
      <c r="L100" s="62"/>
      <c r="M100" s="291">
        <v>6000</v>
      </c>
      <c r="N100" s="291">
        <v>21540</v>
      </c>
      <c r="Q100" s="62"/>
      <c r="R100" s="62"/>
      <c r="S100" s="62">
        <v>8923.52</v>
      </c>
      <c r="T100" s="62">
        <v>673323.61</v>
      </c>
      <c r="U100" s="52"/>
      <c r="V100" s="52"/>
      <c r="W100" s="52">
        <v>851720.26</v>
      </c>
      <c r="X100" s="52"/>
      <c r="Y100" s="52">
        <v>1298.83</v>
      </c>
      <c r="Z100" s="52">
        <v>1404590</v>
      </c>
      <c r="AA100" s="52"/>
      <c r="AB100" s="52"/>
      <c r="AC100" s="292">
        <v>1636003</v>
      </c>
      <c r="AD100" s="292"/>
      <c r="AE100" s="292">
        <v>13804</v>
      </c>
      <c r="AF100" s="292">
        <v>247188.96</v>
      </c>
      <c r="AG100" s="292">
        <v>168594.79</v>
      </c>
      <c r="AH100" s="292"/>
      <c r="AI100" s="292"/>
      <c r="AJ100" s="292"/>
      <c r="AK100" s="292"/>
      <c r="AL100" s="103">
        <f t="shared" ref="AL100:AL131" si="17">SUM(F100:H100)</f>
        <v>90824.5</v>
      </c>
      <c r="AM100" s="37">
        <f t="shared" ref="AM100:AM131" si="18">SUM(M100:P100)</f>
        <v>27540</v>
      </c>
      <c r="AN100" s="26">
        <f t="shared" si="15"/>
        <v>63284.5</v>
      </c>
      <c r="AO100" s="17">
        <f t="shared" ref="AO100:AO131" si="19">SUM(U100:AB100)</f>
        <v>2257609.09</v>
      </c>
      <c r="AP100" s="19">
        <f t="shared" ref="AP100:AP131" si="20">SUM(AC100:AK100)</f>
        <v>2065590.75</v>
      </c>
      <c r="AQ100" s="32">
        <f t="shared" si="16"/>
        <v>192018.33999999985</v>
      </c>
    </row>
    <row r="101" spans="1:43" x14ac:dyDescent="0.25">
      <c r="A101" t="s">
        <v>563</v>
      </c>
      <c r="B101" t="s">
        <v>564</v>
      </c>
      <c r="C101" s="97">
        <v>1893</v>
      </c>
      <c r="D101" s="74" t="s">
        <v>1366</v>
      </c>
      <c r="E101" s="62" t="s">
        <v>2298</v>
      </c>
      <c r="F101" s="290">
        <v>154228.67000000001</v>
      </c>
      <c r="G101" s="290">
        <v>13460</v>
      </c>
      <c r="H101" s="290">
        <v>608722.18999999994</v>
      </c>
      <c r="I101" s="62">
        <v>3</v>
      </c>
      <c r="J101" s="62">
        <v>322755.73</v>
      </c>
      <c r="K101" s="62"/>
      <c r="L101" s="62"/>
      <c r="M101" s="291">
        <v>5500</v>
      </c>
      <c r="N101" s="291">
        <v>5850</v>
      </c>
      <c r="Q101" s="62"/>
      <c r="R101" s="62"/>
      <c r="S101" s="62">
        <v>680.33</v>
      </c>
      <c r="T101" s="62">
        <v>1404582.07</v>
      </c>
      <c r="U101" s="52"/>
      <c r="V101" s="52">
        <v>1765.28</v>
      </c>
      <c r="W101" s="52">
        <v>718913.39</v>
      </c>
      <c r="X101" s="52">
        <v>29000</v>
      </c>
      <c r="Y101" s="52"/>
      <c r="Z101" s="52">
        <v>1483810</v>
      </c>
      <c r="AA101" s="52"/>
      <c r="AB101" s="52"/>
      <c r="AC101" s="292">
        <v>1573708</v>
      </c>
      <c r="AD101" s="292"/>
      <c r="AE101" s="292"/>
      <c r="AF101" s="292">
        <v>734151.73</v>
      </c>
      <c r="AG101" s="292">
        <v>62808.75</v>
      </c>
      <c r="AH101" s="292"/>
      <c r="AI101" s="292"/>
      <c r="AJ101" s="292"/>
      <c r="AK101" s="292"/>
      <c r="AL101" s="103">
        <f t="shared" si="17"/>
        <v>776410.86</v>
      </c>
      <c r="AM101" s="37">
        <f t="shared" si="18"/>
        <v>11350</v>
      </c>
      <c r="AN101" s="26">
        <f t="shared" si="15"/>
        <v>765060.86</v>
      </c>
      <c r="AO101" s="17">
        <f t="shared" si="19"/>
        <v>2233488.67</v>
      </c>
      <c r="AP101" s="19">
        <f t="shared" si="20"/>
        <v>2370668.48</v>
      </c>
      <c r="AQ101" s="32">
        <f t="shared" si="16"/>
        <v>-137179.81000000006</v>
      </c>
    </row>
    <row r="102" spans="1:43" x14ac:dyDescent="0.25">
      <c r="A102" t="s">
        <v>563</v>
      </c>
      <c r="B102" t="s">
        <v>564</v>
      </c>
      <c r="C102" s="97">
        <v>2677</v>
      </c>
      <c r="D102" s="74" t="s">
        <v>1367</v>
      </c>
      <c r="E102" s="62" t="s">
        <v>2299</v>
      </c>
      <c r="F102" s="290">
        <v>106606.38</v>
      </c>
      <c r="G102" s="290">
        <v>0</v>
      </c>
      <c r="H102" s="290">
        <v>95086.720000000001</v>
      </c>
      <c r="I102" s="62">
        <v>317693.53000000003</v>
      </c>
      <c r="J102" s="62">
        <v>156781.45000000001</v>
      </c>
      <c r="K102" s="62"/>
      <c r="L102" s="62"/>
      <c r="N102" s="291">
        <v>4130</v>
      </c>
      <c r="Q102" s="62"/>
      <c r="R102" s="62">
        <v>-368974.66</v>
      </c>
      <c r="S102" s="62">
        <v>222353.05</v>
      </c>
      <c r="T102" s="62">
        <v>852142.64</v>
      </c>
      <c r="U102" s="52"/>
      <c r="V102" s="52"/>
      <c r="W102" s="52">
        <v>693215.94</v>
      </c>
      <c r="X102" s="52">
        <v>180660</v>
      </c>
      <c r="Y102" s="52">
        <v>1816.08</v>
      </c>
      <c r="Z102" s="52">
        <v>1667520</v>
      </c>
      <c r="AA102" s="52"/>
      <c r="AB102" s="52"/>
      <c r="AC102" s="292">
        <v>1899376</v>
      </c>
      <c r="AD102" s="292"/>
      <c r="AE102" s="292"/>
      <c r="AF102" s="292">
        <v>436898.8</v>
      </c>
      <c r="AG102" s="292">
        <v>85231.37</v>
      </c>
      <c r="AH102" s="292"/>
      <c r="AI102" s="292"/>
      <c r="AJ102" s="292"/>
      <c r="AK102" s="292"/>
      <c r="AL102" s="103">
        <f t="shared" si="17"/>
        <v>201693.1</v>
      </c>
      <c r="AM102" s="37">
        <f t="shared" si="18"/>
        <v>4130</v>
      </c>
      <c r="AN102" s="26">
        <f t="shared" si="15"/>
        <v>197563.1</v>
      </c>
      <c r="AO102" s="17">
        <f t="shared" si="19"/>
        <v>2543212.02</v>
      </c>
      <c r="AP102" s="19">
        <f t="shared" si="20"/>
        <v>2421506.17</v>
      </c>
      <c r="AQ102" s="32">
        <f t="shared" si="16"/>
        <v>121705.85000000009</v>
      </c>
    </row>
    <row r="103" spans="1:43" x14ac:dyDescent="0.25">
      <c r="A103" t="s">
        <v>563</v>
      </c>
      <c r="B103" t="s">
        <v>564</v>
      </c>
      <c r="C103" s="97">
        <v>2827</v>
      </c>
      <c r="D103" s="74" t="s">
        <v>1368</v>
      </c>
      <c r="E103" s="62" t="s">
        <v>2302</v>
      </c>
      <c r="F103" s="290">
        <v>173499.67</v>
      </c>
      <c r="G103" s="290">
        <v>0</v>
      </c>
      <c r="H103" s="290">
        <v>107033.47</v>
      </c>
      <c r="I103" s="62">
        <v>79464.86</v>
      </c>
      <c r="J103" s="62">
        <v>-76856.28</v>
      </c>
      <c r="K103" s="62"/>
      <c r="L103" s="62"/>
      <c r="M103" s="291">
        <v>5500</v>
      </c>
      <c r="N103" s="291">
        <v>14440</v>
      </c>
      <c r="Q103" s="62"/>
      <c r="R103" s="62"/>
      <c r="S103" s="62">
        <v>22861.49</v>
      </c>
      <c r="T103" s="62">
        <v>474645.55</v>
      </c>
      <c r="U103" s="52"/>
      <c r="V103" s="52"/>
      <c r="W103" s="52">
        <v>700044</v>
      </c>
      <c r="X103" s="52"/>
      <c r="Y103" s="52">
        <v>2370.4</v>
      </c>
      <c r="Z103" s="52">
        <v>1662508.4</v>
      </c>
      <c r="AA103" s="52"/>
      <c r="AB103" s="52"/>
      <c r="AC103" s="292">
        <v>1765588.4</v>
      </c>
      <c r="AD103" s="292"/>
      <c r="AE103" s="292"/>
      <c r="AF103" s="292">
        <v>316976.12</v>
      </c>
      <c r="AG103" s="292">
        <v>203206.6</v>
      </c>
      <c r="AH103" s="292"/>
      <c r="AI103" s="292"/>
      <c r="AJ103" s="292"/>
      <c r="AK103" s="292"/>
      <c r="AL103" s="103">
        <f t="shared" si="17"/>
        <v>280533.14</v>
      </c>
      <c r="AM103" s="37">
        <f t="shared" si="18"/>
        <v>19940</v>
      </c>
      <c r="AN103" s="26">
        <f t="shared" si="15"/>
        <v>260593.14</v>
      </c>
      <c r="AO103" s="17">
        <f t="shared" si="19"/>
        <v>2364922.7999999998</v>
      </c>
      <c r="AP103" s="19">
        <f t="shared" si="20"/>
        <v>2285771.12</v>
      </c>
      <c r="AQ103" s="32">
        <f t="shared" si="16"/>
        <v>79151.679999999702</v>
      </c>
    </row>
    <row r="104" spans="1:43" x14ac:dyDescent="0.25">
      <c r="A104" t="s">
        <v>563</v>
      </c>
      <c r="B104" t="s">
        <v>564</v>
      </c>
      <c r="C104" s="97">
        <v>3372</v>
      </c>
      <c r="D104" s="74" t="s">
        <v>1369</v>
      </c>
      <c r="E104" s="62" t="s">
        <v>2303</v>
      </c>
      <c r="F104" s="290">
        <v>5183.38</v>
      </c>
      <c r="G104" s="290">
        <v>25700</v>
      </c>
      <c r="H104" s="290">
        <v>67697.539999999994</v>
      </c>
      <c r="I104" s="62">
        <v>192124.58</v>
      </c>
      <c r="J104" s="62">
        <v>219778.39</v>
      </c>
      <c r="K104" s="62"/>
      <c r="L104" s="62"/>
      <c r="M104" s="291">
        <v>5000</v>
      </c>
      <c r="N104" s="291">
        <v>2460</v>
      </c>
      <c r="Q104" s="62"/>
      <c r="R104" s="62"/>
      <c r="S104" s="62">
        <v>7886.1</v>
      </c>
      <c r="T104" s="62">
        <v>1172968.6100000001</v>
      </c>
      <c r="U104" s="52"/>
      <c r="V104" s="52"/>
      <c r="W104" s="52">
        <v>663810.56999999995</v>
      </c>
      <c r="X104" s="52">
        <v>38700</v>
      </c>
      <c r="Y104" s="52">
        <v>1502.11</v>
      </c>
      <c r="Z104" s="52">
        <v>1279850</v>
      </c>
      <c r="AA104" s="52"/>
      <c r="AB104" s="52">
        <v>132300</v>
      </c>
      <c r="AC104" s="292">
        <v>1625164</v>
      </c>
      <c r="AD104" s="292"/>
      <c r="AE104" s="292"/>
      <c r="AF104" s="292">
        <v>413421.12</v>
      </c>
      <c r="AG104" s="292">
        <v>260073.88</v>
      </c>
      <c r="AH104" s="292"/>
      <c r="AI104" s="292"/>
      <c r="AJ104" s="292"/>
      <c r="AK104" s="292">
        <v>2210</v>
      </c>
      <c r="AL104" s="103">
        <f t="shared" si="17"/>
        <v>98580.92</v>
      </c>
      <c r="AM104" s="37">
        <f t="shared" si="18"/>
        <v>7460</v>
      </c>
      <c r="AN104" s="26">
        <f t="shared" si="15"/>
        <v>91120.92</v>
      </c>
      <c r="AO104" s="17">
        <f t="shared" si="19"/>
        <v>2116162.6799999997</v>
      </c>
      <c r="AP104" s="19">
        <f t="shared" si="20"/>
        <v>2300869</v>
      </c>
      <c r="AQ104" s="32">
        <f t="shared" si="16"/>
        <v>-184706.3200000003</v>
      </c>
    </row>
    <row r="105" spans="1:43" x14ac:dyDescent="0.25">
      <c r="A105" t="s">
        <v>563</v>
      </c>
      <c r="B105" t="s">
        <v>564</v>
      </c>
      <c r="C105" s="97">
        <v>1747</v>
      </c>
      <c r="D105" s="74" t="s">
        <v>1370</v>
      </c>
      <c r="E105" s="62" t="s">
        <v>2351</v>
      </c>
      <c r="F105" s="290">
        <v>127053.65</v>
      </c>
      <c r="G105" s="290">
        <v>0</v>
      </c>
      <c r="H105" s="290">
        <v>48754.15</v>
      </c>
      <c r="I105" s="62">
        <v>411659.7</v>
      </c>
      <c r="J105" s="62">
        <v>44678.2</v>
      </c>
      <c r="K105" s="62"/>
      <c r="L105" s="62"/>
      <c r="M105" s="291">
        <v>5700</v>
      </c>
      <c r="N105" s="291">
        <v>3000</v>
      </c>
      <c r="Q105" s="62"/>
      <c r="R105" s="62"/>
      <c r="S105" s="62">
        <v>141287.72</v>
      </c>
      <c r="T105" s="62">
        <v>764463.81</v>
      </c>
      <c r="U105" s="52"/>
      <c r="V105" s="52"/>
      <c r="W105" s="52">
        <v>574749.32999999996</v>
      </c>
      <c r="X105" s="52">
        <v>29550</v>
      </c>
      <c r="Y105" s="52">
        <v>1792.21</v>
      </c>
      <c r="Z105" s="52">
        <v>1680920</v>
      </c>
      <c r="AA105" s="52"/>
      <c r="AB105" s="52">
        <v>201096</v>
      </c>
      <c r="AC105" s="292">
        <v>1950161</v>
      </c>
      <c r="AD105" s="292"/>
      <c r="AE105" s="292"/>
      <c r="AF105" s="292">
        <v>416129.86</v>
      </c>
      <c r="AG105" s="292">
        <v>196686.98</v>
      </c>
      <c r="AH105" s="292"/>
      <c r="AI105" s="292"/>
      <c r="AJ105" s="292"/>
      <c r="AK105" s="292"/>
      <c r="AL105" s="103">
        <f t="shared" si="17"/>
        <v>175807.8</v>
      </c>
      <c r="AM105" s="37">
        <f t="shared" si="18"/>
        <v>8700</v>
      </c>
      <c r="AN105" s="26">
        <f t="shared" si="15"/>
        <v>167107.79999999999</v>
      </c>
      <c r="AO105" s="17">
        <f t="shared" si="19"/>
        <v>2488107.54</v>
      </c>
      <c r="AP105" s="19">
        <f t="shared" si="20"/>
        <v>2562977.84</v>
      </c>
      <c r="AQ105" s="32">
        <f t="shared" si="16"/>
        <v>-74870.299999999814</v>
      </c>
    </row>
    <row r="106" spans="1:43" x14ac:dyDescent="0.25">
      <c r="A106" t="s">
        <v>563</v>
      </c>
      <c r="B106" t="s">
        <v>564</v>
      </c>
      <c r="C106" s="97">
        <v>2607</v>
      </c>
      <c r="D106" s="74" t="s">
        <v>1371</v>
      </c>
      <c r="E106" s="62" t="s">
        <v>2352</v>
      </c>
      <c r="F106" s="290">
        <v>115740.57</v>
      </c>
      <c r="G106" s="290">
        <v>7790</v>
      </c>
      <c r="H106" s="290">
        <v>48319.71</v>
      </c>
      <c r="I106" s="62">
        <v>1192899.24</v>
      </c>
      <c r="J106" s="62">
        <v>135818.12</v>
      </c>
      <c r="K106" s="62"/>
      <c r="L106" s="62"/>
      <c r="M106" s="291">
        <v>6000</v>
      </c>
      <c r="N106" s="291">
        <v>55230</v>
      </c>
      <c r="Q106" s="62"/>
      <c r="R106" s="62"/>
      <c r="S106" s="62">
        <v>18846.7</v>
      </c>
      <c r="T106" s="62">
        <v>1440238.21</v>
      </c>
      <c r="U106" s="52"/>
      <c r="V106" s="52"/>
      <c r="W106" s="52">
        <v>598771.94999999995</v>
      </c>
      <c r="X106" s="52">
        <v>48318</v>
      </c>
      <c r="Y106" s="52">
        <v>1072.5899999999999</v>
      </c>
      <c r="Z106" s="52">
        <v>1353515</v>
      </c>
      <c r="AA106" s="52"/>
      <c r="AB106" s="52"/>
      <c r="AC106" s="292">
        <v>1588125</v>
      </c>
      <c r="AD106" s="292"/>
      <c r="AE106" s="292"/>
      <c r="AF106" s="292">
        <v>250946.05</v>
      </c>
      <c r="AG106" s="292">
        <v>157932.76</v>
      </c>
      <c r="AH106" s="292"/>
      <c r="AI106" s="292"/>
      <c r="AJ106" s="292"/>
      <c r="AK106" s="292"/>
      <c r="AL106" s="103">
        <f t="shared" si="17"/>
        <v>171850.28</v>
      </c>
      <c r="AM106" s="37">
        <f t="shared" si="18"/>
        <v>61230</v>
      </c>
      <c r="AN106" s="26">
        <f t="shared" si="15"/>
        <v>110620.28</v>
      </c>
      <c r="AO106" s="17">
        <f t="shared" si="19"/>
        <v>2001677.54</v>
      </c>
      <c r="AP106" s="19">
        <f t="shared" si="20"/>
        <v>1997003.81</v>
      </c>
      <c r="AQ106" s="32">
        <f t="shared" si="16"/>
        <v>4673.7299999999814</v>
      </c>
    </row>
    <row r="107" spans="1:43" x14ac:dyDescent="0.25">
      <c r="A107" t="s">
        <v>563</v>
      </c>
      <c r="B107" t="s">
        <v>564</v>
      </c>
      <c r="C107" s="97">
        <v>2124</v>
      </c>
      <c r="D107" s="74" t="s">
        <v>1372</v>
      </c>
      <c r="E107" s="62" t="s">
        <v>2357</v>
      </c>
      <c r="F107" s="290">
        <v>428826.48</v>
      </c>
      <c r="G107" s="290">
        <v>24930</v>
      </c>
      <c r="H107" s="290">
        <v>55764.35</v>
      </c>
      <c r="I107" s="62">
        <v>2293006.86</v>
      </c>
      <c r="J107" s="62">
        <v>105740.23</v>
      </c>
      <c r="K107" s="62"/>
      <c r="L107" s="62"/>
      <c r="M107" s="291">
        <v>5300</v>
      </c>
      <c r="N107" s="291">
        <v>5400</v>
      </c>
      <c r="Q107" s="62"/>
      <c r="R107" s="62"/>
      <c r="S107" s="62"/>
      <c r="T107" s="62">
        <v>2616413.23</v>
      </c>
      <c r="U107" s="52"/>
      <c r="V107" s="52"/>
      <c r="W107" s="52">
        <v>644217.38</v>
      </c>
      <c r="X107" s="52">
        <v>19170</v>
      </c>
      <c r="Y107" s="52">
        <v>2744.32</v>
      </c>
      <c r="Z107" s="52">
        <v>1038930</v>
      </c>
      <c r="AA107" s="52"/>
      <c r="AB107" s="52">
        <v>358974</v>
      </c>
      <c r="AC107" s="292">
        <v>1368530</v>
      </c>
      <c r="AD107" s="292"/>
      <c r="AE107" s="292"/>
      <c r="AF107" s="292">
        <v>338031.01</v>
      </c>
      <c r="AG107" s="292"/>
      <c r="AH107" s="292"/>
      <c r="AI107" s="292"/>
      <c r="AJ107" s="292"/>
      <c r="AK107" s="292"/>
      <c r="AL107" s="103">
        <f t="shared" si="17"/>
        <v>509520.82999999996</v>
      </c>
      <c r="AM107" s="37">
        <f t="shared" si="18"/>
        <v>10700</v>
      </c>
      <c r="AN107" s="26">
        <f t="shared" si="15"/>
        <v>498820.82999999996</v>
      </c>
      <c r="AO107" s="17">
        <f t="shared" si="19"/>
        <v>2064035.7</v>
      </c>
      <c r="AP107" s="19">
        <f t="shared" si="20"/>
        <v>1706561.01</v>
      </c>
      <c r="AQ107" s="32">
        <f t="shared" si="16"/>
        <v>357474.68999999994</v>
      </c>
    </row>
    <row r="108" spans="1:43" x14ac:dyDescent="0.25">
      <c r="A108" t="s">
        <v>567</v>
      </c>
      <c r="B108" t="s">
        <v>568</v>
      </c>
      <c r="C108" s="97">
        <v>2908</v>
      </c>
      <c r="D108" s="74" t="s">
        <v>1373</v>
      </c>
      <c r="E108" s="62" t="s">
        <v>2305</v>
      </c>
      <c r="F108" s="290">
        <v>182534.38</v>
      </c>
      <c r="G108" s="290">
        <v>12600</v>
      </c>
      <c r="H108" s="290">
        <v>45018.58</v>
      </c>
      <c r="I108" s="62">
        <v>125357.25</v>
      </c>
      <c r="J108" s="62">
        <v>77441.53</v>
      </c>
      <c r="K108" s="62"/>
      <c r="L108" s="62"/>
      <c r="N108" s="291">
        <v>18600</v>
      </c>
      <c r="Q108" s="62"/>
      <c r="R108" s="62"/>
      <c r="S108" s="62">
        <v>-140.84</v>
      </c>
      <c r="T108" s="62">
        <v>2310952.34</v>
      </c>
      <c r="U108" s="52"/>
      <c r="V108" s="52"/>
      <c r="W108" s="52">
        <v>639969.89</v>
      </c>
      <c r="X108" s="52">
        <v>142200</v>
      </c>
      <c r="Y108" s="52">
        <v>933.36</v>
      </c>
      <c r="Z108" s="52">
        <v>1149490</v>
      </c>
      <c r="AA108" s="52"/>
      <c r="AB108" s="52">
        <v>435000</v>
      </c>
      <c r="AC108" s="292">
        <v>1463330</v>
      </c>
      <c r="AD108" s="292"/>
      <c r="AE108" s="292"/>
      <c r="AF108" s="292">
        <v>841010.23</v>
      </c>
      <c r="AG108" s="292">
        <v>182450.95</v>
      </c>
      <c r="AH108" s="292"/>
      <c r="AI108" s="292"/>
      <c r="AJ108" s="292"/>
      <c r="AK108" s="292"/>
      <c r="AL108" s="103">
        <f t="shared" si="17"/>
        <v>240152.96000000002</v>
      </c>
      <c r="AM108" s="37">
        <f t="shared" si="18"/>
        <v>18600</v>
      </c>
      <c r="AN108" s="26">
        <f t="shared" si="15"/>
        <v>221552.96000000002</v>
      </c>
      <c r="AO108" s="17">
        <f t="shared" si="19"/>
        <v>2367593.25</v>
      </c>
      <c r="AP108" s="19">
        <f t="shared" si="20"/>
        <v>2486791.1800000002</v>
      </c>
      <c r="AQ108" s="32">
        <f t="shared" si="16"/>
        <v>-119197.93000000017</v>
      </c>
    </row>
    <row r="109" spans="1:43" x14ac:dyDescent="0.25">
      <c r="A109" t="s">
        <v>567</v>
      </c>
      <c r="B109" t="s">
        <v>568</v>
      </c>
      <c r="C109" s="97">
        <v>2944</v>
      </c>
      <c r="D109" s="74" t="s">
        <v>1374</v>
      </c>
      <c r="E109" s="62" t="s">
        <v>2306</v>
      </c>
      <c r="F109" s="290">
        <v>482178.42</v>
      </c>
      <c r="G109" s="290">
        <v>0</v>
      </c>
      <c r="H109" s="290">
        <v>64267.13</v>
      </c>
      <c r="I109" s="62">
        <v>1536642.46</v>
      </c>
      <c r="J109" s="62">
        <v>108044.84</v>
      </c>
      <c r="K109" s="62"/>
      <c r="L109" s="62"/>
      <c r="N109" s="291">
        <v>18200</v>
      </c>
      <c r="Q109" s="62"/>
      <c r="R109" s="62"/>
      <c r="S109" s="62">
        <v>-880.73</v>
      </c>
      <c r="T109" s="62">
        <v>1228203.58</v>
      </c>
      <c r="U109" s="52"/>
      <c r="V109" s="52"/>
      <c r="W109" s="52">
        <v>772564.08</v>
      </c>
      <c r="X109" s="52">
        <v>210000</v>
      </c>
      <c r="Y109" s="52">
        <v>2268.06</v>
      </c>
      <c r="Z109" s="52">
        <v>991100</v>
      </c>
      <c r="AA109" s="52"/>
      <c r="AB109" s="52">
        <v>95200</v>
      </c>
      <c r="AC109" s="292">
        <v>1284074</v>
      </c>
      <c r="AD109" s="292"/>
      <c r="AE109" s="292">
        <v>16348</v>
      </c>
      <c r="AF109" s="292">
        <v>721607.97</v>
      </c>
      <c r="AG109" s="292">
        <v>145771.41</v>
      </c>
      <c r="AH109" s="292"/>
      <c r="AI109" s="292"/>
      <c r="AJ109" s="292"/>
      <c r="AK109" s="292"/>
      <c r="AL109" s="103">
        <f t="shared" si="17"/>
        <v>546445.54999999993</v>
      </c>
      <c r="AM109" s="37">
        <f t="shared" si="18"/>
        <v>18200</v>
      </c>
      <c r="AN109" s="26">
        <f t="shared" si="15"/>
        <v>528245.54999999993</v>
      </c>
      <c r="AO109" s="17">
        <f t="shared" si="19"/>
        <v>2071132.1400000001</v>
      </c>
      <c r="AP109" s="19">
        <f t="shared" si="20"/>
        <v>2167801.38</v>
      </c>
      <c r="AQ109" s="32">
        <f t="shared" si="16"/>
        <v>-96669.239999999758</v>
      </c>
    </row>
    <row r="110" spans="1:43" x14ac:dyDescent="0.25">
      <c r="A110" t="s">
        <v>567</v>
      </c>
      <c r="B110" t="s">
        <v>568</v>
      </c>
      <c r="C110" s="97">
        <v>4209</v>
      </c>
      <c r="D110" s="74" t="s">
        <v>1375</v>
      </c>
      <c r="E110" s="62" t="s">
        <v>2307</v>
      </c>
      <c r="F110" s="290">
        <v>137100.60999999999</v>
      </c>
      <c r="G110" s="290">
        <v>886.77</v>
      </c>
      <c r="H110" s="290">
        <v>109250.1</v>
      </c>
      <c r="I110" s="62">
        <v>1495783.83</v>
      </c>
      <c r="J110" s="62">
        <v>69826.53</v>
      </c>
      <c r="K110" s="62"/>
      <c r="L110" s="62"/>
      <c r="N110" s="291">
        <v>24100</v>
      </c>
      <c r="Q110" s="62"/>
      <c r="R110" s="62"/>
      <c r="S110" s="62">
        <v>-64.819999999999993</v>
      </c>
      <c r="T110" s="62">
        <v>1322855.6000000001</v>
      </c>
      <c r="U110" s="52"/>
      <c r="V110" s="52"/>
      <c r="W110" s="52">
        <v>950504.34</v>
      </c>
      <c r="X110" s="52">
        <v>125000</v>
      </c>
      <c r="Y110" s="52">
        <v>581.36</v>
      </c>
      <c r="Z110" s="52">
        <v>1316030</v>
      </c>
      <c r="AA110" s="52"/>
      <c r="AB110" s="52">
        <v>127600</v>
      </c>
      <c r="AC110" s="292">
        <v>1663081</v>
      </c>
      <c r="AD110" s="292"/>
      <c r="AE110" s="292">
        <v>11027</v>
      </c>
      <c r="AF110" s="292">
        <v>706755.46</v>
      </c>
      <c r="AG110" s="292">
        <v>141166.32999999999</v>
      </c>
      <c r="AH110" s="292"/>
      <c r="AI110" s="292"/>
      <c r="AJ110" s="292"/>
      <c r="AK110" s="292"/>
      <c r="AL110" s="103">
        <f t="shared" si="17"/>
        <v>247237.47999999998</v>
      </c>
      <c r="AM110" s="37">
        <f t="shared" si="18"/>
        <v>24100</v>
      </c>
      <c r="AN110" s="26">
        <f t="shared" si="15"/>
        <v>223137.47999999998</v>
      </c>
      <c r="AO110" s="17">
        <f t="shared" si="19"/>
        <v>2519715.7000000002</v>
      </c>
      <c r="AP110" s="19">
        <f t="shared" si="20"/>
        <v>2522029.79</v>
      </c>
      <c r="AQ110" s="32">
        <f t="shared" si="16"/>
        <v>-2314.089999999851</v>
      </c>
    </row>
    <row r="111" spans="1:43" x14ac:dyDescent="0.25">
      <c r="A111" t="s">
        <v>567</v>
      </c>
      <c r="B111" t="s">
        <v>568</v>
      </c>
      <c r="C111" s="97">
        <v>4669</v>
      </c>
      <c r="D111" s="74" t="s">
        <v>1376</v>
      </c>
      <c r="E111" s="62" t="s">
        <v>2308</v>
      </c>
      <c r="F111" s="290">
        <v>121619.98</v>
      </c>
      <c r="G111" s="290">
        <v>8747.9500000000007</v>
      </c>
      <c r="H111" s="290">
        <v>108762.66</v>
      </c>
      <c r="I111" s="62">
        <v>1421472.25</v>
      </c>
      <c r="J111" s="62">
        <v>348878.5</v>
      </c>
      <c r="K111" s="62"/>
      <c r="L111" s="62"/>
      <c r="N111" s="291">
        <v>21564.34</v>
      </c>
      <c r="Q111" s="62"/>
      <c r="R111" s="62"/>
      <c r="S111" s="62">
        <v>-365.86</v>
      </c>
      <c r="T111" s="62">
        <v>2235714.37</v>
      </c>
      <c r="U111" s="52"/>
      <c r="V111" s="52"/>
      <c r="W111" s="52">
        <v>971145.22</v>
      </c>
      <c r="X111" s="52">
        <v>170000</v>
      </c>
      <c r="Y111" s="52">
        <v>497.88</v>
      </c>
      <c r="Z111" s="52">
        <v>1225530.1000000001</v>
      </c>
      <c r="AA111" s="52"/>
      <c r="AB111" s="52">
        <v>198400</v>
      </c>
      <c r="AC111" s="292">
        <v>1493090.1</v>
      </c>
      <c r="AD111" s="292"/>
      <c r="AE111" s="292"/>
      <c r="AF111" s="292">
        <v>660765.78</v>
      </c>
      <c r="AG111" s="292">
        <v>381365.22</v>
      </c>
      <c r="AH111" s="292"/>
      <c r="AI111" s="292"/>
      <c r="AJ111" s="292"/>
      <c r="AK111" s="292"/>
      <c r="AL111" s="103">
        <f t="shared" si="17"/>
        <v>239130.59</v>
      </c>
      <c r="AM111" s="37">
        <f t="shared" si="18"/>
        <v>21564.34</v>
      </c>
      <c r="AN111" s="26">
        <f t="shared" si="15"/>
        <v>217566.25</v>
      </c>
      <c r="AO111" s="17">
        <f t="shared" si="19"/>
        <v>2565573.2000000002</v>
      </c>
      <c r="AP111" s="19">
        <f t="shared" si="20"/>
        <v>2535221.0999999996</v>
      </c>
      <c r="AQ111" s="32">
        <f t="shared" si="16"/>
        <v>30352.100000000559</v>
      </c>
    </row>
    <row r="112" spans="1:43" x14ac:dyDescent="0.25">
      <c r="A112" t="s">
        <v>567</v>
      </c>
      <c r="B112" t="s">
        <v>568</v>
      </c>
      <c r="C112" s="97">
        <v>2279</v>
      </c>
      <c r="D112" s="74" t="s">
        <v>1377</v>
      </c>
      <c r="E112" s="62" t="s">
        <v>2309</v>
      </c>
      <c r="F112" s="290">
        <v>120812.52</v>
      </c>
      <c r="G112" s="290">
        <v>0</v>
      </c>
      <c r="H112" s="290">
        <v>84094.79</v>
      </c>
      <c r="I112" s="62">
        <v>329360.57</v>
      </c>
      <c r="J112" s="62">
        <v>197309.43</v>
      </c>
      <c r="K112" s="62"/>
      <c r="L112" s="62"/>
      <c r="N112" s="291">
        <v>7425</v>
      </c>
      <c r="Q112" s="62"/>
      <c r="R112" s="62"/>
      <c r="S112" s="62">
        <v>34395.31</v>
      </c>
      <c r="T112" s="62">
        <v>1762414.5</v>
      </c>
      <c r="U112" s="52"/>
      <c r="V112" s="52"/>
      <c r="W112" s="52">
        <v>848803.04</v>
      </c>
      <c r="X112" s="52">
        <v>19000</v>
      </c>
      <c r="Y112" s="52">
        <v>681.59</v>
      </c>
      <c r="Z112" s="52">
        <v>920617.4</v>
      </c>
      <c r="AA112" s="52"/>
      <c r="AB112" s="52">
        <v>100200</v>
      </c>
      <c r="AC112" s="292">
        <v>1205217.3999999999</v>
      </c>
      <c r="AD112" s="292"/>
      <c r="AE112" s="292">
        <v>5020</v>
      </c>
      <c r="AF112" s="292">
        <v>605608.18000000005</v>
      </c>
      <c r="AG112" s="292">
        <v>150072.48000000001</v>
      </c>
      <c r="AH112" s="292"/>
      <c r="AI112" s="292"/>
      <c r="AJ112" s="292"/>
      <c r="AK112" s="292"/>
      <c r="AL112" s="103">
        <f t="shared" si="17"/>
        <v>204907.31</v>
      </c>
      <c r="AM112" s="37">
        <f t="shared" si="18"/>
        <v>7425</v>
      </c>
      <c r="AN112" s="26">
        <f t="shared" si="15"/>
        <v>197482.31</v>
      </c>
      <c r="AO112" s="17">
        <f t="shared" si="19"/>
        <v>1889302.03</v>
      </c>
      <c r="AP112" s="19">
        <f t="shared" si="20"/>
        <v>1965918.06</v>
      </c>
      <c r="AQ112" s="32">
        <f t="shared" si="16"/>
        <v>-76616.030000000028</v>
      </c>
    </row>
    <row r="113" spans="1:43" x14ac:dyDescent="0.25">
      <c r="A113" t="s">
        <v>567</v>
      </c>
      <c r="B113" t="s">
        <v>568</v>
      </c>
      <c r="C113" s="97">
        <v>723</v>
      </c>
      <c r="D113" s="74" t="s">
        <v>1378</v>
      </c>
      <c r="E113" s="62" t="s">
        <v>2310</v>
      </c>
      <c r="F113" s="290">
        <v>197342.23</v>
      </c>
      <c r="G113" s="290">
        <v>3330.5</v>
      </c>
      <c r="H113" s="290">
        <v>18854.73</v>
      </c>
      <c r="I113" s="62">
        <v>2221833.5499999998</v>
      </c>
      <c r="J113" s="62">
        <v>230815.34</v>
      </c>
      <c r="K113" s="62">
        <v>1</v>
      </c>
      <c r="L113" s="62"/>
      <c r="N113" s="291">
        <v>14200</v>
      </c>
      <c r="P113" s="291">
        <v>1293.47</v>
      </c>
      <c r="Q113" s="62"/>
      <c r="R113" s="62"/>
      <c r="S113" s="62">
        <v>-222</v>
      </c>
      <c r="T113" s="62">
        <v>513834.47</v>
      </c>
      <c r="U113" s="52"/>
      <c r="V113" s="52"/>
      <c r="W113" s="52">
        <v>598304.04</v>
      </c>
      <c r="X113" s="52">
        <v>57340</v>
      </c>
      <c r="Y113" s="52">
        <v>1325.15</v>
      </c>
      <c r="Z113" s="52">
        <v>893472.8</v>
      </c>
      <c r="AA113" s="52"/>
      <c r="AB113" s="52">
        <v>103800</v>
      </c>
      <c r="AC113" s="292">
        <v>1173672.8</v>
      </c>
      <c r="AD113" s="292"/>
      <c r="AE113" s="292"/>
      <c r="AF113" s="292">
        <v>350108.56</v>
      </c>
      <c r="AG113" s="292">
        <v>190366.65</v>
      </c>
      <c r="AH113" s="292"/>
      <c r="AI113" s="292"/>
      <c r="AJ113" s="292"/>
      <c r="AK113" s="292"/>
      <c r="AL113" s="103">
        <f t="shared" si="17"/>
        <v>219527.46000000002</v>
      </c>
      <c r="AM113" s="37">
        <f t="shared" si="18"/>
        <v>15493.47</v>
      </c>
      <c r="AN113" s="26">
        <f t="shared" si="15"/>
        <v>204033.99000000002</v>
      </c>
      <c r="AO113" s="17">
        <f t="shared" si="19"/>
        <v>1654241.9900000002</v>
      </c>
      <c r="AP113" s="19">
        <f t="shared" si="20"/>
        <v>1714148.01</v>
      </c>
      <c r="AQ113" s="32">
        <f t="shared" si="16"/>
        <v>-59906.019999999786</v>
      </c>
    </row>
    <row r="114" spans="1:43" x14ac:dyDescent="0.25">
      <c r="A114" t="s">
        <v>567</v>
      </c>
      <c r="B114" t="s">
        <v>568</v>
      </c>
      <c r="C114" s="97">
        <v>3567</v>
      </c>
      <c r="D114" s="74" t="s">
        <v>1379</v>
      </c>
      <c r="E114" s="62" t="s">
        <v>2311</v>
      </c>
      <c r="F114" s="290">
        <v>122562.02</v>
      </c>
      <c r="G114" s="290">
        <v>4387.8100000000004</v>
      </c>
      <c r="H114" s="290">
        <v>48260.03</v>
      </c>
      <c r="I114" s="62">
        <v>858734.93</v>
      </c>
      <c r="J114" s="62">
        <v>165115.24</v>
      </c>
      <c r="K114" s="62"/>
      <c r="L114" s="62"/>
      <c r="N114" s="291">
        <v>19025</v>
      </c>
      <c r="Q114" s="62"/>
      <c r="R114" s="62"/>
      <c r="S114" s="62">
        <v>-90.14</v>
      </c>
      <c r="T114" s="62">
        <v>3774792.24</v>
      </c>
      <c r="U114" s="52"/>
      <c r="V114" s="52"/>
      <c r="W114" s="52">
        <v>961256.4</v>
      </c>
      <c r="X114" s="52">
        <v>270750</v>
      </c>
      <c r="Y114" s="52">
        <v>502.15</v>
      </c>
      <c r="Z114" s="52">
        <v>1112900.6000000001</v>
      </c>
      <c r="AA114" s="52"/>
      <c r="AB114" s="52">
        <v>288600</v>
      </c>
      <c r="AC114" s="292">
        <v>1510860.6</v>
      </c>
      <c r="AD114" s="292">
        <v>3000</v>
      </c>
      <c r="AE114" s="292">
        <v>3085</v>
      </c>
      <c r="AF114" s="292">
        <v>1005746.73</v>
      </c>
      <c r="AG114" s="292">
        <v>221283.86</v>
      </c>
      <c r="AH114" s="292"/>
      <c r="AI114" s="292"/>
      <c r="AJ114" s="292"/>
      <c r="AK114" s="292"/>
      <c r="AL114" s="103">
        <f t="shared" si="17"/>
        <v>175209.86</v>
      </c>
      <c r="AM114" s="37">
        <f t="shared" si="18"/>
        <v>19025</v>
      </c>
      <c r="AN114" s="26">
        <f t="shared" si="15"/>
        <v>156184.85999999999</v>
      </c>
      <c r="AO114" s="17">
        <f t="shared" si="19"/>
        <v>2634009.15</v>
      </c>
      <c r="AP114" s="19">
        <f t="shared" si="20"/>
        <v>2743976.19</v>
      </c>
      <c r="AQ114" s="32">
        <f t="shared" si="16"/>
        <v>-109967.04000000004</v>
      </c>
    </row>
    <row r="115" spans="1:43" x14ac:dyDescent="0.25">
      <c r="A115" t="s">
        <v>567</v>
      </c>
      <c r="B115" t="s">
        <v>568</v>
      </c>
      <c r="C115" s="97">
        <v>2416</v>
      </c>
      <c r="D115" s="74" t="s">
        <v>1380</v>
      </c>
      <c r="E115" s="62" t="s">
        <v>2312</v>
      </c>
      <c r="F115" s="290">
        <v>208329.5</v>
      </c>
      <c r="G115" s="290">
        <v>0</v>
      </c>
      <c r="H115" s="290">
        <v>64249.86</v>
      </c>
      <c r="I115" s="62">
        <v>443997.04</v>
      </c>
      <c r="J115" s="62">
        <v>427435.28</v>
      </c>
      <c r="K115" s="62"/>
      <c r="L115" s="62"/>
      <c r="N115" s="291">
        <v>21625</v>
      </c>
      <c r="Q115" s="62"/>
      <c r="R115" s="62"/>
      <c r="S115" s="62">
        <v>-207.48</v>
      </c>
      <c r="T115" s="62">
        <v>1908283.93</v>
      </c>
      <c r="U115" s="52"/>
      <c r="V115" s="52"/>
      <c r="W115" s="52">
        <v>757921.48</v>
      </c>
      <c r="X115" s="52">
        <v>132800</v>
      </c>
      <c r="Y115" s="52">
        <v>1285.47</v>
      </c>
      <c r="Z115" s="52">
        <v>956896.5</v>
      </c>
      <c r="AA115" s="52"/>
      <c r="AB115" s="52">
        <v>58200</v>
      </c>
      <c r="AC115" s="292">
        <v>1220716.5</v>
      </c>
      <c r="AD115" s="292"/>
      <c r="AE115" s="292"/>
      <c r="AF115" s="292">
        <v>603504.44999999995</v>
      </c>
      <c r="AG115" s="292">
        <v>229810.31</v>
      </c>
      <c r="AH115" s="292"/>
      <c r="AI115" s="292"/>
      <c r="AJ115" s="292"/>
      <c r="AK115" s="292">
        <v>2000</v>
      </c>
      <c r="AL115" s="103">
        <f t="shared" si="17"/>
        <v>272579.36</v>
      </c>
      <c r="AM115" s="37">
        <f t="shared" si="18"/>
        <v>21625</v>
      </c>
      <c r="AN115" s="26">
        <f t="shared" si="15"/>
        <v>250954.36</v>
      </c>
      <c r="AO115" s="17">
        <f t="shared" si="19"/>
        <v>1907103.45</v>
      </c>
      <c r="AP115" s="19">
        <f t="shared" si="20"/>
        <v>2056031.26</v>
      </c>
      <c r="AQ115" s="32">
        <f t="shared" si="16"/>
        <v>-148927.81000000006</v>
      </c>
    </row>
    <row r="116" spans="1:43" x14ac:dyDescent="0.25">
      <c r="A116" t="s">
        <v>567</v>
      </c>
      <c r="B116" t="s">
        <v>568</v>
      </c>
      <c r="C116" s="97">
        <v>1268</v>
      </c>
      <c r="D116" s="74" t="s">
        <v>1381</v>
      </c>
      <c r="E116" s="62" t="s">
        <v>2313</v>
      </c>
      <c r="F116" s="290">
        <v>181728.17</v>
      </c>
      <c r="G116" s="290">
        <v>3858.4</v>
      </c>
      <c r="H116" s="290">
        <v>59419.64</v>
      </c>
      <c r="I116" s="62">
        <v>1173260.8</v>
      </c>
      <c r="J116" s="62">
        <v>330111.09999999998</v>
      </c>
      <c r="K116" s="62"/>
      <c r="L116" s="62"/>
      <c r="N116" s="291">
        <v>14490</v>
      </c>
      <c r="Q116" s="62"/>
      <c r="R116" s="62"/>
      <c r="S116" s="62">
        <v>-450</v>
      </c>
      <c r="T116" s="62">
        <v>1980426.11</v>
      </c>
      <c r="U116" s="52"/>
      <c r="V116" s="52"/>
      <c r="W116" s="52">
        <v>740880.16</v>
      </c>
      <c r="X116" s="52">
        <v>157200</v>
      </c>
      <c r="Y116" s="52">
        <v>805.57</v>
      </c>
      <c r="Z116" s="52">
        <v>815682</v>
      </c>
      <c r="AA116" s="52"/>
      <c r="AB116" s="52">
        <v>114450</v>
      </c>
      <c r="AC116" s="292">
        <v>1020532</v>
      </c>
      <c r="AD116" s="292"/>
      <c r="AE116" s="292"/>
      <c r="AF116" s="292">
        <v>585101.81999999995</v>
      </c>
      <c r="AG116" s="292">
        <v>199061.67</v>
      </c>
      <c r="AH116" s="292"/>
      <c r="AI116" s="292"/>
      <c r="AJ116" s="292"/>
      <c r="AK116" s="292"/>
      <c r="AL116" s="103">
        <f t="shared" si="17"/>
        <v>245006.21000000002</v>
      </c>
      <c r="AM116" s="37">
        <f t="shared" si="18"/>
        <v>14490</v>
      </c>
      <c r="AN116" s="26">
        <f t="shared" si="15"/>
        <v>230516.21000000002</v>
      </c>
      <c r="AO116" s="17">
        <f t="shared" si="19"/>
        <v>1829017.73</v>
      </c>
      <c r="AP116" s="19">
        <f t="shared" si="20"/>
        <v>1804695.4899999998</v>
      </c>
      <c r="AQ116" s="32">
        <f t="shared" si="16"/>
        <v>24322.240000000224</v>
      </c>
    </row>
    <row r="117" spans="1:43" x14ac:dyDescent="0.25">
      <c r="A117" t="s">
        <v>567</v>
      </c>
      <c r="B117" t="s">
        <v>568</v>
      </c>
      <c r="C117" s="97">
        <v>3345</v>
      </c>
      <c r="D117" s="74" t="s">
        <v>1382</v>
      </c>
      <c r="E117" s="62" t="s">
        <v>2314</v>
      </c>
      <c r="F117" s="290">
        <v>114164.24</v>
      </c>
      <c r="G117" s="290">
        <v>6242.37</v>
      </c>
      <c r="H117" s="290">
        <v>20525.22</v>
      </c>
      <c r="I117" s="62">
        <v>290968.59000000003</v>
      </c>
      <c r="J117" s="62">
        <v>352125.02</v>
      </c>
      <c r="K117" s="62"/>
      <c r="L117" s="62"/>
      <c r="N117" s="291">
        <v>22525</v>
      </c>
      <c r="Q117" s="62"/>
      <c r="R117" s="62"/>
      <c r="S117" s="62">
        <v>336.75</v>
      </c>
      <c r="T117" s="62">
        <v>2133398.12</v>
      </c>
      <c r="U117" s="52"/>
      <c r="V117" s="52"/>
      <c r="W117" s="52">
        <v>1022685.82</v>
      </c>
      <c r="X117" s="52">
        <v>20000</v>
      </c>
      <c r="Y117" s="52">
        <v>828.95</v>
      </c>
      <c r="Z117" s="52">
        <v>1913373.2</v>
      </c>
      <c r="AA117" s="52"/>
      <c r="AB117" s="52">
        <v>90600</v>
      </c>
      <c r="AC117" s="292">
        <v>2242273.2000000002</v>
      </c>
      <c r="AD117" s="292"/>
      <c r="AE117" s="292"/>
      <c r="AF117" s="292">
        <v>551070.80000000005</v>
      </c>
      <c r="AG117" s="292">
        <v>198619.44</v>
      </c>
      <c r="AH117" s="292"/>
      <c r="AI117" s="292"/>
      <c r="AJ117" s="292"/>
      <c r="AK117" s="292"/>
      <c r="AL117" s="103">
        <f t="shared" si="17"/>
        <v>140931.83000000002</v>
      </c>
      <c r="AM117" s="37">
        <f t="shared" si="18"/>
        <v>22525</v>
      </c>
      <c r="AN117" s="26">
        <f t="shared" si="15"/>
        <v>118406.83000000002</v>
      </c>
      <c r="AO117" s="17">
        <f t="shared" si="19"/>
        <v>3047487.9699999997</v>
      </c>
      <c r="AP117" s="19">
        <f t="shared" si="20"/>
        <v>2991963.44</v>
      </c>
      <c r="AQ117" s="32">
        <f t="shared" si="16"/>
        <v>55524.529999999795</v>
      </c>
    </row>
    <row r="118" spans="1:43" x14ac:dyDescent="0.25">
      <c r="A118" t="s">
        <v>567</v>
      </c>
      <c r="B118" t="s">
        <v>568</v>
      </c>
      <c r="C118" s="97">
        <v>1431</v>
      </c>
      <c r="D118" s="74" t="s">
        <v>1383</v>
      </c>
      <c r="E118" s="62" t="s">
        <v>2315</v>
      </c>
      <c r="F118" s="290">
        <v>177960.56</v>
      </c>
      <c r="G118" s="290">
        <v>0</v>
      </c>
      <c r="H118" s="290">
        <v>55965.93</v>
      </c>
      <c r="I118" s="62">
        <v>5</v>
      </c>
      <c r="J118" s="62">
        <v>119542.42</v>
      </c>
      <c r="K118" s="62"/>
      <c r="L118" s="62"/>
      <c r="N118" s="291">
        <v>22325</v>
      </c>
      <c r="Q118" s="62"/>
      <c r="R118" s="62"/>
      <c r="S118" s="62">
        <v>-698.06</v>
      </c>
      <c r="T118" s="62">
        <v>1945240.49</v>
      </c>
      <c r="U118" s="52"/>
      <c r="V118" s="52"/>
      <c r="W118" s="52">
        <v>824823.46</v>
      </c>
      <c r="X118" s="52">
        <v>161650</v>
      </c>
      <c r="Y118" s="52">
        <v>808.7</v>
      </c>
      <c r="Z118" s="52">
        <v>902573</v>
      </c>
      <c r="AA118" s="52"/>
      <c r="AB118" s="52">
        <v>177535.04</v>
      </c>
      <c r="AC118" s="292">
        <v>1255773</v>
      </c>
      <c r="AD118" s="292"/>
      <c r="AE118" s="292">
        <v>820</v>
      </c>
      <c r="AF118" s="292">
        <v>543474.59</v>
      </c>
      <c r="AG118" s="292">
        <v>806195.9</v>
      </c>
      <c r="AH118" s="292"/>
      <c r="AI118" s="292"/>
      <c r="AJ118" s="292"/>
      <c r="AK118" s="292"/>
      <c r="AL118" s="103">
        <f t="shared" si="17"/>
        <v>233926.49</v>
      </c>
      <c r="AM118" s="37">
        <f t="shared" si="18"/>
        <v>22325</v>
      </c>
      <c r="AN118" s="26">
        <f t="shared" si="15"/>
        <v>211601.49</v>
      </c>
      <c r="AO118" s="17">
        <f t="shared" si="19"/>
        <v>2067390.2</v>
      </c>
      <c r="AP118" s="19">
        <f t="shared" si="20"/>
        <v>2606263.4899999998</v>
      </c>
      <c r="AQ118" s="32">
        <f t="shared" si="16"/>
        <v>-538873.2899999998</v>
      </c>
    </row>
    <row r="119" spans="1:43" x14ac:dyDescent="0.25">
      <c r="A119" t="s">
        <v>567</v>
      </c>
      <c r="B119" t="s">
        <v>568</v>
      </c>
      <c r="C119" s="97">
        <v>2020</v>
      </c>
      <c r="D119" s="74" t="s">
        <v>1384</v>
      </c>
      <c r="E119" s="62" t="s">
        <v>2316</v>
      </c>
      <c r="F119" s="290">
        <v>36874.79</v>
      </c>
      <c r="G119" s="290">
        <v>0</v>
      </c>
      <c r="H119" s="290">
        <v>22434.65</v>
      </c>
      <c r="I119" s="62">
        <v>492739.9</v>
      </c>
      <c r="J119" s="62">
        <v>199268.52</v>
      </c>
      <c r="K119" s="62"/>
      <c r="L119" s="62"/>
      <c r="N119" s="291">
        <v>0</v>
      </c>
      <c r="Q119" s="62"/>
      <c r="R119" s="62"/>
      <c r="S119" s="62">
        <v>42640.35</v>
      </c>
      <c r="T119" s="62">
        <v>2404357.2799999998</v>
      </c>
      <c r="U119" s="52"/>
      <c r="V119" s="52">
        <v>280.12</v>
      </c>
      <c r="W119" s="52">
        <v>898479.02</v>
      </c>
      <c r="X119" s="52">
        <v>70985</v>
      </c>
      <c r="Y119" s="52">
        <v>200.43</v>
      </c>
      <c r="Z119" s="52">
        <v>967170</v>
      </c>
      <c r="AA119" s="52"/>
      <c r="AB119" s="52">
        <v>120830</v>
      </c>
      <c r="AC119" s="292">
        <v>1282785.29</v>
      </c>
      <c r="AD119" s="292"/>
      <c r="AE119" s="292">
        <v>11247</v>
      </c>
      <c r="AF119" s="292">
        <v>587410.22</v>
      </c>
      <c r="AG119" s="292">
        <v>156397.59</v>
      </c>
      <c r="AH119" s="292"/>
      <c r="AI119" s="292"/>
      <c r="AJ119" s="292"/>
      <c r="AK119" s="292"/>
      <c r="AL119" s="103">
        <f t="shared" si="17"/>
        <v>59309.440000000002</v>
      </c>
      <c r="AM119" s="37">
        <f t="shared" si="18"/>
        <v>0</v>
      </c>
      <c r="AN119" s="26">
        <f t="shared" si="15"/>
        <v>59309.440000000002</v>
      </c>
      <c r="AO119" s="17">
        <f t="shared" si="19"/>
        <v>2057944.57</v>
      </c>
      <c r="AP119" s="19">
        <f t="shared" si="20"/>
        <v>2037840.1</v>
      </c>
      <c r="AQ119" s="32">
        <f t="shared" si="16"/>
        <v>20104.469999999972</v>
      </c>
    </row>
    <row r="120" spans="1:43" x14ac:dyDescent="0.25">
      <c r="A120" t="s">
        <v>567</v>
      </c>
      <c r="B120" t="s">
        <v>568</v>
      </c>
      <c r="C120" s="97">
        <v>3005</v>
      </c>
      <c r="D120" s="74" t="s">
        <v>1385</v>
      </c>
      <c r="E120" s="62" t="s">
        <v>2317</v>
      </c>
      <c r="F120" s="290">
        <v>178502.85</v>
      </c>
      <c r="G120" s="290">
        <v>0</v>
      </c>
      <c r="H120" s="290">
        <v>43892.160000000003</v>
      </c>
      <c r="I120" s="62">
        <v>115989.28</v>
      </c>
      <c r="J120" s="62">
        <v>152983.94</v>
      </c>
      <c r="K120" s="62"/>
      <c r="L120" s="62"/>
      <c r="Q120" s="62"/>
      <c r="R120" s="62"/>
      <c r="S120" s="62">
        <v>-5654.74</v>
      </c>
      <c r="T120" s="62">
        <v>3154007.83</v>
      </c>
      <c r="U120" s="52"/>
      <c r="V120" s="52"/>
      <c r="W120" s="52">
        <v>814370.43</v>
      </c>
      <c r="X120" s="52">
        <v>112550</v>
      </c>
      <c r="Y120" s="52">
        <v>1339.48</v>
      </c>
      <c r="Z120" s="52">
        <v>1079550</v>
      </c>
      <c r="AA120" s="52"/>
      <c r="AB120" s="52">
        <v>85700</v>
      </c>
      <c r="AC120" s="292">
        <v>1360370</v>
      </c>
      <c r="AD120" s="292">
        <v>3000</v>
      </c>
      <c r="AE120" s="292"/>
      <c r="AF120" s="292">
        <v>712697.98</v>
      </c>
      <c r="AG120" s="292">
        <v>133252.70000000001</v>
      </c>
      <c r="AH120" s="292"/>
      <c r="AI120" s="292"/>
      <c r="AJ120" s="292"/>
      <c r="AK120" s="292"/>
      <c r="AL120" s="103">
        <f t="shared" si="17"/>
        <v>222395.01</v>
      </c>
      <c r="AM120" s="37">
        <f t="shared" si="18"/>
        <v>0</v>
      </c>
      <c r="AN120" s="26">
        <f t="shared" si="15"/>
        <v>222395.01</v>
      </c>
      <c r="AO120" s="17">
        <f t="shared" si="19"/>
        <v>2093509.9100000001</v>
      </c>
      <c r="AP120" s="19">
        <f t="shared" si="20"/>
        <v>2209320.6800000002</v>
      </c>
      <c r="AQ120" s="32">
        <f t="shared" si="16"/>
        <v>-115810.77000000002</v>
      </c>
    </row>
    <row r="121" spans="1:43" x14ac:dyDescent="0.25">
      <c r="A121" t="s">
        <v>567</v>
      </c>
      <c r="B121" t="s">
        <v>568</v>
      </c>
      <c r="C121" s="97">
        <v>2671</v>
      </c>
      <c r="D121" s="74" t="s">
        <v>1386</v>
      </c>
      <c r="E121" s="62" t="s">
        <v>2318</v>
      </c>
      <c r="F121" s="290">
        <v>148525.62</v>
      </c>
      <c r="G121" s="290">
        <v>0</v>
      </c>
      <c r="H121" s="290">
        <v>72647.89</v>
      </c>
      <c r="I121" s="62">
        <v>837184.09</v>
      </c>
      <c r="J121" s="62">
        <v>290761.77</v>
      </c>
      <c r="K121" s="62"/>
      <c r="L121" s="62"/>
      <c r="N121" s="291">
        <v>14625</v>
      </c>
      <c r="O121" s="291">
        <v>82750</v>
      </c>
      <c r="Q121" s="62"/>
      <c r="R121" s="62">
        <v>-75</v>
      </c>
      <c r="S121" s="62">
        <v>92760</v>
      </c>
      <c r="T121" s="62">
        <v>2272032.2400000002</v>
      </c>
      <c r="U121" s="52"/>
      <c r="V121" s="52"/>
      <c r="W121" s="52">
        <v>1071582.25</v>
      </c>
      <c r="X121" s="52"/>
      <c r="Y121" s="52">
        <v>696.96</v>
      </c>
      <c r="Z121" s="52">
        <v>1033831.2</v>
      </c>
      <c r="AA121" s="52"/>
      <c r="AB121" s="52">
        <v>50400</v>
      </c>
      <c r="AC121" s="292">
        <v>1167631.2</v>
      </c>
      <c r="AD121" s="292">
        <v>14880</v>
      </c>
      <c r="AE121" s="292"/>
      <c r="AF121" s="292">
        <v>711618.73</v>
      </c>
      <c r="AG121" s="292">
        <v>175129.79</v>
      </c>
      <c r="AH121" s="292"/>
      <c r="AI121" s="292"/>
      <c r="AJ121" s="292"/>
      <c r="AK121" s="292"/>
      <c r="AL121" s="103">
        <f t="shared" si="17"/>
        <v>221173.51</v>
      </c>
      <c r="AM121" s="37">
        <f t="shared" si="18"/>
        <v>97375</v>
      </c>
      <c r="AN121" s="26">
        <f t="shared" si="15"/>
        <v>123798.51000000001</v>
      </c>
      <c r="AO121" s="17">
        <f t="shared" si="19"/>
        <v>2156510.41</v>
      </c>
      <c r="AP121" s="19">
        <f t="shared" si="20"/>
        <v>2069259.72</v>
      </c>
      <c r="AQ121" s="32">
        <f t="shared" si="16"/>
        <v>87250.690000000177</v>
      </c>
    </row>
    <row r="122" spans="1:43" x14ac:dyDescent="0.25">
      <c r="A122" t="s">
        <v>567</v>
      </c>
      <c r="B122" t="s">
        <v>568</v>
      </c>
      <c r="C122" s="97">
        <v>1913</v>
      </c>
      <c r="D122" s="74" t="s">
        <v>1387</v>
      </c>
      <c r="E122" s="62" t="s">
        <v>2319</v>
      </c>
      <c r="F122" s="290">
        <v>170958.45</v>
      </c>
      <c r="G122" s="290">
        <v>0</v>
      </c>
      <c r="H122" s="290">
        <v>260584.81</v>
      </c>
      <c r="I122" s="62">
        <v>410991.27</v>
      </c>
      <c r="J122" s="62">
        <v>100050.76</v>
      </c>
      <c r="K122" s="62"/>
      <c r="L122" s="62"/>
      <c r="N122" s="291">
        <v>12500</v>
      </c>
      <c r="Q122" s="62"/>
      <c r="R122" s="62"/>
      <c r="S122" s="62">
        <v>1117.21</v>
      </c>
      <c r="T122" s="62">
        <v>1679735.01</v>
      </c>
      <c r="U122" s="52"/>
      <c r="V122" s="52"/>
      <c r="W122" s="52">
        <v>638930.4</v>
      </c>
      <c r="X122" s="52">
        <v>74160</v>
      </c>
      <c r="Y122" s="52">
        <v>920.69</v>
      </c>
      <c r="Z122" s="52">
        <v>501230</v>
      </c>
      <c r="AA122" s="52"/>
      <c r="AB122" s="52"/>
      <c r="AC122" s="292">
        <v>700280</v>
      </c>
      <c r="AD122" s="292"/>
      <c r="AE122" s="292"/>
      <c r="AF122" s="292">
        <v>442437.57</v>
      </c>
      <c r="AG122" s="292">
        <v>128986.55</v>
      </c>
      <c r="AH122" s="292"/>
      <c r="AI122" s="292"/>
      <c r="AJ122" s="292"/>
      <c r="AK122" s="292"/>
      <c r="AL122" s="103">
        <f t="shared" si="17"/>
        <v>431543.26</v>
      </c>
      <c r="AM122" s="37">
        <f t="shared" si="18"/>
        <v>12500</v>
      </c>
      <c r="AN122" s="26">
        <f t="shared" si="15"/>
        <v>419043.26</v>
      </c>
      <c r="AO122" s="17">
        <f t="shared" si="19"/>
        <v>1215241.0899999999</v>
      </c>
      <c r="AP122" s="19">
        <f t="shared" si="20"/>
        <v>1271704.1200000001</v>
      </c>
      <c r="AQ122" s="32">
        <f t="shared" si="16"/>
        <v>-56463.030000000261</v>
      </c>
    </row>
    <row r="123" spans="1:43" x14ac:dyDescent="0.25">
      <c r="A123" t="s">
        <v>567</v>
      </c>
      <c r="B123" t="s">
        <v>568</v>
      </c>
      <c r="C123" s="97">
        <v>2409</v>
      </c>
      <c r="D123" s="74" t="s">
        <v>1388</v>
      </c>
      <c r="E123" s="62" t="s">
        <v>2320</v>
      </c>
      <c r="F123" s="290">
        <v>285958.84000000003</v>
      </c>
      <c r="G123" s="290">
        <v>0</v>
      </c>
      <c r="H123" s="290">
        <v>53139.31</v>
      </c>
      <c r="I123" s="62">
        <v>130203.38</v>
      </c>
      <c r="J123" s="62">
        <v>146209.10999999999</v>
      </c>
      <c r="K123" s="62"/>
      <c r="L123" s="62"/>
      <c r="N123" s="291">
        <v>20400</v>
      </c>
      <c r="Q123" s="62"/>
      <c r="R123" s="62"/>
      <c r="S123" s="62">
        <v>-96.36</v>
      </c>
      <c r="T123" s="62">
        <v>1611506.92</v>
      </c>
      <c r="U123" s="52"/>
      <c r="V123" s="52"/>
      <c r="W123" s="52">
        <v>696463.64</v>
      </c>
      <c r="X123" s="52">
        <v>39760</v>
      </c>
      <c r="Y123" s="52">
        <v>1321.1</v>
      </c>
      <c r="Z123" s="52">
        <v>1175440</v>
      </c>
      <c r="AA123" s="52"/>
      <c r="AB123" s="52">
        <v>128900</v>
      </c>
      <c r="AC123" s="292">
        <v>1370552.2</v>
      </c>
      <c r="AD123" s="292"/>
      <c r="AE123" s="292"/>
      <c r="AF123" s="292">
        <v>548287.78</v>
      </c>
      <c r="AG123" s="292">
        <v>113413.56</v>
      </c>
      <c r="AH123" s="292"/>
      <c r="AI123" s="292"/>
      <c r="AJ123" s="292"/>
      <c r="AK123" s="292"/>
      <c r="AL123" s="103">
        <f t="shared" si="17"/>
        <v>339098.15</v>
      </c>
      <c r="AM123" s="37">
        <f t="shared" si="18"/>
        <v>20400</v>
      </c>
      <c r="AN123" s="26">
        <f t="shared" si="15"/>
        <v>318698.15000000002</v>
      </c>
      <c r="AO123" s="17">
        <f t="shared" si="19"/>
        <v>2041884.74</v>
      </c>
      <c r="AP123" s="19">
        <f t="shared" si="20"/>
        <v>2032253.54</v>
      </c>
      <c r="AQ123" s="32">
        <f t="shared" si="16"/>
        <v>9631.1999999999534</v>
      </c>
    </row>
    <row r="124" spans="1:43" x14ac:dyDescent="0.25">
      <c r="A124" t="s">
        <v>567</v>
      </c>
      <c r="B124" t="s">
        <v>568</v>
      </c>
      <c r="C124" s="97">
        <v>1702</v>
      </c>
      <c r="D124" s="74" t="s">
        <v>1389</v>
      </c>
      <c r="E124" s="62" t="s">
        <v>2321</v>
      </c>
      <c r="F124" s="290">
        <v>145757.84</v>
      </c>
      <c r="G124" s="290">
        <v>11121.46</v>
      </c>
      <c r="H124" s="290">
        <v>54226.74</v>
      </c>
      <c r="I124" s="62">
        <v>28172.880000000001</v>
      </c>
      <c r="J124" s="62">
        <v>429093.45</v>
      </c>
      <c r="K124" s="62"/>
      <c r="L124" s="62"/>
      <c r="N124" s="291">
        <v>14925</v>
      </c>
      <c r="Q124" s="62"/>
      <c r="R124" s="62"/>
      <c r="S124" s="62"/>
      <c r="T124" s="62">
        <v>667875.67000000004</v>
      </c>
      <c r="U124" s="52"/>
      <c r="V124" s="52"/>
      <c r="W124" s="52">
        <v>796640.97</v>
      </c>
      <c r="X124" s="52">
        <v>72910</v>
      </c>
      <c r="Y124" s="52">
        <v>772.18</v>
      </c>
      <c r="Z124" s="52">
        <v>716137.72</v>
      </c>
      <c r="AA124" s="52"/>
      <c r="AB124" s="52">
        <v>114700</v>
      </c>
      <c r="AC124" s="292">
        <v>1006114.72</v>
      </c>
      <c r="AD124" s="292"/>
      <c r="AE124" s="292">
        <v>360</v>
      </c>
      <c r="AF124" s="292">
        <v>553611.26</v>
      </c>
      <c r="AG124" s="292">
        <v>73205.27</v>
      </c>
      <c r="AH124" s="292"/>
      <c r="AI124" s="292"/>
      <c r="AJ124" s="292"/>
      <c r="AK124" s="292"/>
      <c r="AL124" s="103">
        <f t="shared" si="17"/>
        <v>211106.03999999998</v>
      </c>
      <c r="AM124" s="37">
        <f t="shared" si="18"/>
        <v>14925</v>
      </c>
      <c r="AN124" s="26">
        <f t="shared" si="15"/>
        <v>196181.03999999998</v>
      </c>
      <c r="AO124" s="17">
        <f t="shared" si="19"/>
        <v>1701160.87</v>
      </c>
      <c r="AP124" s="19">
        <f t="shared" si="20"/>
        <v>1633291.25</v>
      </c>
      <c r="AQ124" s="32">
        <f t="shared" si="16"/>
        <v>67869.620000000112</v>
      </c>
    </row>
    <row r="125" spans="1:43" x14ac:dyDescent="0.25">
      <c r="A125" t="s">
        <v>567</v>
      </c>
      <c r="B125" t="s">
        <v>568</v>
      </c>
      <c r="C125" s="97">
        <v>2179</v>
      </c>
      <c r="D125" s="74" t="s">
        <v>1390</v>
      </c>
      <c r="E125" s="62" t="s">
        <v>2322</v>
      </c>
      <c r="F125" s="290">
        <v>74176.179999999993</v>
      </c>
      <c r="G125" s="290">
        <v>3064.03</v>
      </c>
      <c r="H125" s="290">
        <v>67969.710000000006</v>
      </c>
      <c r="I125" s="62">
        <v>736126.74</v>
      </c>
      <c r="J125" s="62">
        <v>221887.37</v>
      </c>
      <c r="K125" s="62">
        <v>2538.3000000000002</v>
      </c>
      <c r="L125" s="62"/>
      <c r="N125" s="291">
        <v>31090</v>
      </c>
      <c r="Q125" s="62"/>
      <c r="R125" s="62"/>
      <c r="S125" s="62">
        <v>1373.05</v>
      </c>
      <c r="T125" s="62">
        <v>654977.96</v>
      </c>
      <c r="U125" s="52"/>
      <c r="V125" s="52"/>
      <c r="W125" s="52">
        <v>888875.01</v>
      </c>
      <c r="X125" s="52">
        <v>92700</v>
      </c>
      <c r="Y125" s="52">
        <v>535.91999999999996</v>
      </c>
      <c r="Z125" s="52">
        <v>815231.6</v>
      </c>
      <c r="AA125" s="52"/>
      <c r="AB125" s="52">
        <v>152300</v>
      </c>
      <c r="AC125" s="292">
        <v>1067162.6000000001</v>
      </c>
      <c r="AD125" s="292"/>
      <c r="AE125" s="292"/>
      <c r="AF125" s="292">
        <v>625586.98</v>
      </c>
      <c r="AG125" s="292">
        <v>129015.36</v>
      </c>
      <c r="AH125" s="292"/>
      <c r="AI125" s="292"/>
      <c r="AJ125" s="292"/>
      <c r="AK125" s="292"/>
      <c r="AL125" s="103">
        <f t="shared" si="17"/>
        <v>145209.91999999998</v>
      </c>
      <c r="AM125" s="37">
        <f t="shared" si="18"/>
        <v>31090</v>
      </c>
      <c r="AN125" s="26">
        <f t="shared" si="15"/>
        <v>114119.91999999998</v>
      </c>
      <c r="AO125" s="17">
        <f t="shared" si="19"/>
        <v>1949642.53</v>
      </c>
      <c r="AP125" s="19">
        <f t="shared" si="20"/>
        <v>1821764.9400000002</v>
      </c>
      <c r="AQ125" s="32">
        <f t="shared" si="16"/>
        <v>127877.58999999985</v>
      </c>
    </row>
    <row r="126" spans="1:43" x14ac:dyDescent="0.25">
      <c r="A126" t="s">
        <v>571</v>
      </c>
      <c r="B126" t="s">
        <v>572</v>
      </c>
      <c r="C126" s="97">
        <v>3793</v>
      </c>
      <c r="D126" s="74" t="s">
        <v>1391</v>
      </c>
      <c r="E126" s="62" t="s">
        <v>2323</v>
      </c>
      <c r="F126" s="290">
        <v>225925.32</v>
      </c>
      <c r="G126" s="290">
        <v>0</v>
      </c>
      <c r="H126" s="290">
        <v>234363.75</v>
      </c>
      <c r="I126" s="62">
        <v>572389.27</v>
      </c>
      <c r="J126" s="62">
        <v>16913.349999999999</v>
      </c>
      <c r="K126" s="62"/>
      <c r="L126" s="62"/>
      <c r="N126" s="291">
        <v>6000</v>
      </c>
      <c r="Q126" s="62"/>
      <c r="R126" s="62"/>
      <c r="S126" s="62">
        <v>-1850625.04</v>
      </c>
      <c r="T126" s="62">
        <v>3175397.16</v>
      </c>
      <c r="U126" s="52"/>
      <c r="V126" s="52"/>
      <c r="W126" s="52">
        <v>750868.94</v>
      </c>
      <c r="X126" s="52">
        <v>215860</v>
      </c>
      <c r="Y126" s="52">
        <v>1011.68</v>
      </c>
      <c r="Z126" s="52">
        <v>1807790</v>
      </c>
      <c r="AA126" s="52"/>
      <c r="AB126" s="52"/>
      <c r="AC126" s="292">
        <v>1919070</v>
      </c>
      <c r="AD126" s="292"/>
      <c r="AE126" s="292"/>
      <c r="AF126" s="292">
        <v>808173.2</v>
      </c>
      <c r="AG126" s="292">
        <v>304673.84999999998</v>
      </c>
      <c r="AH126" s="292"/>
      <c r="AI126" s="292"/>
      <c r="AJ126" s="292"/>
      <c r="AK126" s="292">
        <v>10000</v>
      </c>
      <c r="AL126" s="103">
        <f t="shared" si="17"/>
        <v>460289.07</v>
      </c>
      <c r="AM126" s="37">
        <f t="shared" si="18"/>
        <v>6000</v>
      </c>
      <c r="AN126" s="26">
        <f t="shared" si="15"/>
        <v>454289.07</v>
      </c>
      <c r="AO126" s="17">
        <f t="shared" si="19"/>
        <v>2775530.62</v>
      </c>
      <c r="AP126" s="19">
        <f t="shared" si="20"/>
        <v>3041917.0500000003</v>
      </c>
      <c r="AQ126" s="32">
        <f t="shared" si="16"/>
        <v>-266386.43000000017</v>
      </c>
    </row>
    <row r="127" spans="1:43" x14ac:dyDescent="0.25">
      <c r="A127" t="s">
        <v>571</v>
      </c>
      <c r="B127" t="s">
        <v>572</v>
      </c>
      <c r="C127" s="97">
        <v>1435</v>
      </c>
      <c r="D127" s="74" t="s">
        <v>1392</v>
      </c>
      <c r="E127" s="62" t="s">
        <v>2324</v>
      </c>
      <c r="F127" s="290">
        <v>159330.29999999999</v>
      </c>
      <c r="G127" s="290">
        <v>0</v>
      </c>
      <c r="H127" s="290">
        <v>2126.4</v>
      </c>
      <c r="I127" s="62">
        <v>40180.18</v>
      </c>
      <c r="J127" s="62">
        <v>74088.02</v>
      </c>
      <c r="K127" s="62"/>
      <c r="L127" s="62"/>
      <c r="N127" s="291">
        <v>16700</v>
      </c>
      <c r="P127" s="291">
        <v>600</v>
      </c>
      <c r="Q127" s="62"/>
      <c r="R127" s="62"/>
      <c r="S127" s="62">
        <v>-594</v>
      </c>
      <c r="T127" s="62">
        <v>1191484.79</v>
      </c>
      <c r="U127" s="52"/>
      <c r="V127" s="52"/>
      <c r="W127" s="52">
        <v>613545.17000000004</v>
      </c>
      <c r="X127" s="52">
        <v>53235</v>
      </c>
      <c r="Y127" s="52">
        <v>307.04000000000002</v>
      </c>
      <c r="Z127" s="52">
        <v>990920</v>
      </c>
      <c r="AA127" s="52"/>
      <c r="AB127" s="52"/>
      <c r="AC127" s="292">
        <v>1234484</v>
      </c>
      <c r="AD127" s="292"/>
      <c r="AE127" s="292"/>
      <c r="AF127" s="292">
        <v>466010.61</v>
      </c>
      <c r="AG127" s="292">
        <v>68196.479999999996</v>
      </c>
      <c r="AH127" s="292"/>
      <c r="AI127" s="292"/>
      <c r="AJ127" s="292"/>
      <c r="AK127" s="292">
        <v>5000</v>
      </c>
      <c r="AL127" s="103">
        <f t="shared" si="17"/>
        <v>161456.69999999998</v>
      </c>
      <c r="AM127" s="37">
        <f t="shared" si="18"/>
        <v>17300</v>
      </c>
      <c r="AN127" s="26">
        <f t="shared" si="15"/>
        <v>144156.69999999998</v>
      </c>
      <c r="AO127" s="17">
        <f t="shared" si="19"/>
        <v>1658007.21</v>
      </c>
      <c r="AP127" s="19">
        <f t="shared" si="20"/>
        <v>1773691.0899999999</v>
      </c>
      <c r="AQ127" s="32">
        <f t="shared" si="16"/>
        <v>-115683.87999999989</v>
      </c>
    </row>
    <row r="128" spans="1:43" x14ac:dyDescent="0.25">
      <c r="A128" t="s">
        <v>571</v>
      </c>
      <c r="B128" t="s">
        <v>572</v>
      </c>
      <c r="C128" s="97">
        <v>1980</v>
      </c>
      <c r="D128" s="74" t="s">
        <v>1393</v>
      </c>
      <c r="E128" s="62" t="s">
        <v>2325</v>
      </c>
      <c r="F128" s="290">
        <v>204753.2</v>
      </c>
      <c r="G128" s="290">
        <v>0</v>
      </c>
      <c r="H128" s="290">
        <v>256062.53</v>
      </c>
      <c r="I128" s="62">
        <v>3154725.35</v>
      </c>
      <c r="J128" s="62">
        <v>111597.79</v>
      </c>
      <c r="K128" s="62"/>
      <c r="L128" s="62"/>
      <c r="N128" s="291">
        <v>4000</v>
      </c>
      <c r="P128" s="291">
        <v>110</v>
      </c>
      <c r="Q128" s="62"/>
      <c r="R128" s="62"/>
      <c r="S128" s="62">
        <v>2839536.27</v>
      </c>
      <c r="T128" s="62">
        <v>918887.6</v>
      </c>
      <c r="U128" s="52"/>
      <c r="V128" s="52"/>
      <c r="W128" s="52">
        <v>754055.11</v>
      </c>
      <c r="X128" s="52">
        <v>72800</v>
      </c>
      <c r="Y128" s="52">
        <v>599</v>
      </c>
      <c r="Z128" s="52">
        <v>1267710</v>
      </c>
      <c r="AA128" s="52"/>
      <c r="AB128" s="52">
        <v>17000</v>
      </c>
      <c r="AC128" s="292">
        <v>1556655</v>
      </c>
      <c r="AD128" s="292"/>
      <c r="AE128" s="292"/>
      <c r="AF128" s="292">
        <v>380792.38</v>
      </c>
      <c r="AG128" s="292">
        <v>191384.73</v>
      </c>
      <c r="AH128" s="292">
        <v>5000</v>
      </c>
      <c r="AI128" s="292"/>
      <c r="AJ128" s="292"/>
      <c r="AK128" s="292"/>
      <c r="AL128" s="103">
        <f t="shared" si="17"/>
        <v>460815.73</v>
      </c>
      <c r="AM128" s="37">
        <f t="shared" si="18"/>
        <v>4110</v>
      </c>
      <c r="AN128" s="26">
        <f t="shared" si="15"/>
        <v>456705.73</v>
      </c>
      <c r="AO128" s="17">
        <f t="shared" si="19"/>
        <v>2112164.11</v>
      </c>
      <c r="AP128" s="19">
        <f t="shared" si="20"/>
        <v>2133832.11</v>
      </c>
      <c r="AQ128" s="32">
        <f t="shared" si="16"/>
        <v>-21668</v>
      </c>
    </row>
    <row r="129" spans="1:43" x14ac:dyDescent="0.25">
      <c r="A129" t="s">
        <v>571</v>
      </c>
      <c r="B129" t="s">
        <v>572</v>
      </c>
      <c r="C129" s="97">
        <v>2225</v>
      </c>
      <c r="D129" s="74" t="s">
        <v>1394</v>
      </c>
      <c r="E129" s="62" t="s">
        <v>2326</v>
      </c>
      <c r="F129" s="290">
        <v>406749.34</v>
      </c>
      <c r="G129" s="290">
        <v>0</v>
      </c>
      <c r="H129" s="290">
        <v>47039.11</v>
      </c>
      <c r="I129" s="62">
        <v>249432.79</v>
      </c>
      <c r="J129" s="62">
        <v>120087.17</v>
      </c>
      <c r="K129" s="62"/>
      <c r="L129" s="62"/>
      <c r="N129" s="291">
        <v>5000</v>
      </c>
      <c r="P129" s="291">
        <v>657.69</v>
      </c>
      <c r="Q129" s="62"/>
      <c r="R129" s="62"/>
      <c r="S129" s="62">
        <v>-1173003.04</v>
      </c>
      <c r="T129" s="62">
        <v>1855787.89</v>
      </c>
      <c r="U129" s="52"/>
      <c r="V129" s="52"/>
      <c r="W129" s="52">
        <v>745674.66</v>
      </c>
      <c r="X129" s="52">
        <v>276250</v>
      </c>
      <c r="Y129" s="52">
        <v>155.88</v>
      </c>
      <c r="Z129" s="52">
        <v>1414550</v>
      </c>
      <c r="AA129" s="52"/>
      <c r="AB129" s="52"/>
      <c r="AC129" s="292">
        <v>1655230</v>
      </c>
      <c r="AD129" s="292"/>
      <c r="AE129" s="292"/>
      <c r="AF129" s="292">
        <v>479571.47</v>
      </c>
      <c r="AG129" s="292">
        <v>151569.20000000001</v>
      </c>
      <c r="AH129" s="292">
        <v>5000</v>
      </c>
      <c r="AI129" s="292"/>
      <c r="AJ129" s="292"/>
      <c r="AK129" s="292"/>
      <c r="AL129" s="103">
        <f t="shared" si="17"/>
        <v>453788.45</v>
      </c>
      <c r="AM129" s="37">
        <f t="shared" si="18"/>
        <v>5657.6900000000005</v>
      </c>
      <c r="AN129" s="26">
        <f t="shared" si="15"/>
        <v>448130.76</v>
      </c>
      <c r="AO129" s="17">
        <f t="shared" si="19"/>
        <v>2436630.54</v>
      </c>
      <c r="AP129" s="19">
        <f t="shared" si="20"/>
        <v>2291370.67</v>
      </c>
      <c r="AQ129" s="32">
        <f t="shared" si="16"/>
        <v>145259.87000000011</v>
      </c>
    </row>
    <row r="130" spans="1:43" x14ac:dyDescent="0.25">
      <c r="A130" t="s">
        <v>571</v>
      </c>
      <c r="B130" t="s">
        <v>572</v>
      </c>
      <c r="C130" s="97">
        <v>2531</v>
      </c>
      <c r="D130" s="74" t="s">
        <v>1395</v>
      </c>
      <c r="E130" s="62" t="s">
        <v>2327</v>
      </c>
      <c r="F130" s="290">
        <v>398925.16</v>
      </c>
      <c r="G130" s="290">
        <v>0</v>
      </c>
      <c r="H130" s="290">
        <v>28839.65</v>
      </c>
      <c r="I130" s="62">
        <v>496744.87</v>
      </c>
      <c r="J130" s="62">
        <v>94551.49</v>
      </c>
      <c r="K130" s="62"/>
      <c r="L130" s="62"/>
      <c r="N130" s="291">
        <v>5000</v>
      </c>
      <c r="P130" s="291">
        <v>110.7</v>
      </c>
      <c r="Q130" s="62"/>
      <c r="R130" s="62"/>
      <c r="S130" s="62">
        <v>-217959.16</v>
      </c>
      <c r="T130" s="62">
        <v>1498231.3</v>
      </c>
      <c r="U130" s="52"/>
      <c r="V130" s="52"/>
      <c r="W130" s="52">
        <v>595666.14</v>
      </c>
      <c r="X130" s="52">
        <v>155000</v>
      </c>
      <c r="Y130" s="52">
        <v>1387.65</v>
      </c>
      <c r="Z130" s="52">
        <v>931810</v>
      </c>
      <c r="AA130" s="52"/>
      <c r="AB130" s="52"/>
      <c r="AC130" s="292">
        <v>1341562</v>
      </c>
      <c r="AD130" s="292"/>
      <c r="AE130" s="292"/>
      <c r="AF130" s="292">
        <v>394514.21</v>
      </c>
      <c r="AG130" s="292">
        <v>174727.25</v>
      </c>
      <c r="AH130" s="292">
        <v>10000</v>
      </c>
      <c r="AI130" s="292"/>
      <c r="AJ130" s="292"/>
      <c r="AK130" s="292"/>
      <c r="AL130" s="103">
        <f t="shared" si="17"/>
        <v>427764.81</v>
      </c>
      <c r="AM130" s="37">
        <f t="shared" si="18"/>
        <v>5110.7</v>
      </c>
      <c r="AN130" s="26">
        <f t="shared" si="15"/>
        <v>422654.11</v>
      </c>
      <c r="AO130" s="17">
        <f t="shared" si="19"/>
        <v>1683863.79</v>
      </c>
      <c r="AP130" s="19">
        <f t="shared" si="20"/>
        <v>1920803.46</v>
      </c>
      <c r="AQ130" s="32">
        <f t="shared" si="16"/>
        <v>-236939.66999999993</v>
      </c>
    </row>
    <row r="131" spans="1:43" x14ac:dyDescent="0.25">
      <c r="A131" t="s">
        <v>571</v>
      </c>
      <c r="B131" t="s">
        <v>572</v>
      </c>
      <c r="C131" s="97">
        <v>3452</v>
      </c>
      <c r="D131" s="74" t="s">
        <v>1396</v>
      </c>
      <c r="E131" s="62" t="s">
        <v>2328</v>
      </c>
      <c r="F131" s="290">
        <v>218789.35</v>
      </c>
      <c r="G131" s="290">
        <v>0</v>
      </c>
      <c r="H131" s="290">
        <v>5924.84</v>
      </c>
      <c r="I131" s="62">
        <v>409379.53</v>
      </c>
      <c r="J131" s="62">
        <v>-2149.34</v>
      </c>
      <c r="K131" s="62"/>
      <c r="L131" s="62"/>
      <c r="P131" s="291">
        <v>2.1800000000000002</v>
      </c>
      <c r="Q131" s="62"/>
      <c r="R131" s="62"/>
      <c r="S131" s="62">
        <v>-1539086.84</v>
      </c>
      <c r="T131" s="62">
        <v>2202136.4300000002</v>
      </c>
      <c r="U131" s="52"/>
      <c r="V131" s="52">
        <v>135.66999999999999</v>
      </c>
      <c r="W131" s="52">
        <v>917387.38</v>
      </c>
      <c r="X131" s="52">
        <v>111470</v>
      </c>
      <c r="Y131" s="52">
        <v>550.32000000000005</v>
      </c>
      <c r="Z131" s="52">
        <v>1747300</v>
      </c>
      <c r="AA131" s="52"/>
      <c r="AB131" s="52"/>
      <c r="AC131" s="292">
        <v>2292130</v>
      </c>
      <c r="AD131" s="292"/>
      <c r="AE131" s="292"/>
      <c r="AF131" s="292">
        <v>297123.96000000002</v>
      </c>
      <c r="AG131" s="292">
        <v>186156.79999999999</v>
      </c>
      <c r="AH131" s="292">
        <v>5000</v>
      </c>
      <c r="AI131" s="292"/>
      <c r="AJ131" s="292"/>
      <c r="AK131" s="292"/>
      <c r="AL131" s="103">
        <f t="shared" si="17"/>
        <v>224714.19</v>
      </c>
      <c r="AM131" s="37">
        <f t="shared" si="18"/>
        <v>2.1800000000000002</v>
      </c>
      <c r="AN131" s="26">
        <f t="shared" si="15"/>
        <v>224712.01</v>
      </c>
      <c r="AO131" s="17">
        <f t="shared" si="19"/>
        <v>2776843.37</v>
      </c>
      <c r="AP131" s="19">
        <f t="shared" si="20"/>
        <v>2780410.76</v>
      </c>
      <c r="AQ131" s="32">
        <f t="shared" si="16"/>
        <v>-3567.3899999996647</v>
      </c>
    </row>
    <row r="132" spans="1:43" x14ac:dyDescent="0.25">
      <c r="A132" t="s">
        <v>571</v>
      </c>
      <c r="B132" t="s">
        <v>572</v>
      </c>
      <c r="C132" s="97">
        <v>3453</v>
      </c>
      <c r="D132" s="74" t="s">
        <v>1397</v>
      </c>
      <c r="E132" s="62" t="s">
        <v>2329</v>
      </c>
      <c r="F132" s="290">
        <v>337601.98</v>
      </c>
      <c r="G132" s="290">
        <v>0</v>
      </c>
      <c r="H132" s="290">
        <v>25680.93</v>
      </c>
      <c r="I132" s="62">
        <v>2444991.23</v>
      </c>
      <c r="J132" s="62">
        <v>972104.82</v>
      </c>
      <c r="K132" s="62"/>
      <c r="L132" s="62"/>
      <c r="N132" s="291">
        <v>5000</v>
      </c>
      <c r="Q132" s="62"/>
      <c r="R132" s="62"/>
      <c r="S132" s="62">
        <v>2239061.62</v>
      </c>
      <c r="T132" s="62">
        <v>655276.54</v>
      </c>
      <c r="U132" s="52"/>
      <c r="V132" s="52"/>
      <c r="W132" s="52">
        <v>818422.34</v>
      </c>
      <c r="X132" s="52">
        <v>50000</v>
      </c>
      <c r="Y132" s="52">
        <v>587.66999999999996</v>
      </c>
      <c r="Z132" s="52">
        <v>1370650</v>
      </c>
      <c r="AA132" s="52"/>
      <c r="AB132" s="52">
        <v>1005465</v>
      </c>
      <c r="AC132" s="292">
        <v>1568240</v>
      </c>
      <c r="AD132" s="292"/>
      <c r="AE132" s="292"/>
      <c r="AF132" s="292">
        <v>405330.07</v>
      </c>
      <c r="AG132" s="292">
        <v>375692.14</v>
      </c>
      <c r="AH132" s="292">
        <v>5000</v>
      </c>
      <c r="AI132" s="292"/>
      <c r="AJ132" s="292"/>
      <c r="AK132" s="292"/>
      <c r="AL132" s="103">
        <f t="shared" ref="AL132:AL154" si="21">SUM(F132:H132)</f>
        <v>363282.91</v>
      </c>
      <c r="AM132" s="37">
        <f t="shared" ref="AM132:AM154" si="22">SUM(M132:P132)</f>
        <v>5000</v>
      </c>
      <c r="AN132" s="26">
        <f t="shared" si="15"/>
        <v>358282.91</v>
      </c>
      <c r="AO132" s="17">
        <f t="shared" ref="AO132:AO154" si="23">SUM(U132:AB132)</f>
        <v>3245125.01</v>
      </c>
      <c r="AP132" s="19">
        <f t="shared" ref="AP132:AP154" si="24">SUM(AC132:AK132)</f>
        <v>2354262.21</v>
      </c>
      <c r="AQ132" s="32">
        <f t="shared" si="16"/>
        <v>890862.79999999981</v>
      </c>
    </row>
    <row r="133" spans="1:43" x14ac:dyDescent="0.25">
      <c r="A133" t="s">
        <v>571</v>
      </c>
      <c r="B133" t="s">
        <v>572</v>
      </c>
      <c r="C133" s="97">
        <v>3635</v>
      </c>
      <c r="D133" s="74" t="s">
        <v>1398</v>
      </c>
      <c r="E133" s="62" t="s">
        <v>2330</v>
      </c>
      <c r="F133" s="290">
        <v>118110.94</v>
      </c>
      <c r="G133" s="290">
        <v>0</v>
      </c>
      <c r="H133" s="290">
        <v>204100.47</v>
      </c>
      <c r="I133" s="62">
        <v>1506217.32</v>
      </c>
      <c r="J133" s="62">
        <v>8747.14</v>
      </c>
      <c r="K133" s="62"/>
      <c r="L133" s="62"/>
      <c r="N133" s="291">
        <v>40000</v>
      </c>
      <c r="P133" s="291">
        <v>2868.62</v>
      </c>
      <c r="Q133" s="62"/>
      <c r="R133" s="62"/>
      <c r="S133" s="62">
        <v>153923.98000000001</v>
      </c>
      <c r="T133" s="62">
        <v>1904716.16</v>
      </c>
      <c r="U133" s="52"/>
      <c r="V133" s="52"/>
      <c r="W133" s="52">
        <v>1004606.66</v>
      </c>
      <c r="X133" s="52">
        <v>45000</v>
      </c>
      <c r="Y133" s="52">
        <v>384.64</v>
      </c>
      <c r="Z133" s="52">
        <v>810480</v>
      </c>
      <c r="AA133" s="52"/>
      <c r="AB133" s="52">
        <v>125.5</v>
      </c>
      <c r="AC133" s="292">
        <v>1283729</v>
      </c>
      <c r="AD133" s="292"/>
      <c r="AE133" s="292"/>
      <c r="AF133" s="292">
        <v>632849.69999999995</v>
      </c>
      <c r="AG133" s="292">
        <v>188388.99</v>
      </c>
      <c r="AH133" s="292"/>
      <c r="AI133" s="292"/>
      <c r="AJ133" s="292"/>
      <c r="AK133" s="292"/>
      <c r="AL133" s="103">
        <f t="shared" si="21"/>
        <v>322211.41000000003</v>
      </c>
      <c r="AM133" s="37">
        <f t="shared" si="22"/>
        <v>42868.62</v>
      </c>
      <c r="AN133" s="26">
        <f t="shared" ref="AN133:AN154" si="25">AL133-AM133</f>
        <v>279342.79000000004</v>
      </c>
      <c r="AO133" s="17">
        <f t="shared" si="23"/>
        <v>1860596.8</v>
      </c>
      <c r="AP133" s="19">
        <f t="shared" si="24"/>
        <v>2104967.69</v>
      </c>
      <c r="AQ133" s="32">
        <f t="shared" ref="AQ133:AQ154" si="26">AO133-AP133</f>
        <v>-244370.8899999999</v>
      </c>
    </row>
    <row r="134" spans="1:43" x14ac:dyDescent="0.25">
      <c r="A134" t="s">
        <v>571</v>
      </c>
      <c r="B134" t="s">
        <v>572</v>
      </c>
      <c r="C134" s="97">
        <v>4256</v>
      </c>
      <c r="D134" s="74" t="s">
        <v>1399</v>
      </c>
      <c r="E134" s="62" t="s">
        <v>2331</v>
      </c>
      <c r="F134" s="290">
        <v>433198.1</v>
      </c>
      <c r="G134" s="290">
        <v>0</v>
      </c>
      <c r="H134" s="290">
        <v>26186.06</v>
      </c>
      <c r="I134" s="62">
        <v>516977.67</v>
      </c>
      <c r="J134" s="62">
        <v>95980.07</v>
      </c>
      <c r="K134" s="62"/>
      <c r="L134" s="62"/>
      <c r="N134" s="291">
        <v>9500</v>
      </c>
      <c r="Q134" s="62"/>
      <c r="R134" s="62"/>
      <c r="S134" s="62">
        <v>-1519212.31</v>
      </c>
      <c r="T134" s="62">
        <v>2482221.21</v>
      </c>
      <c r="U134" s="52"/>
      <c r="V134" s="52"/>
      <c r="W134" s="52">
        <v>802361.14</v>
      </c>
      <c r="X134" s="52">
        <v>441335</v>
      </c>
      <c r="Y134" s="52">
        <v>586.41999999999996</v>
      </c>
      <c r="Z134" s="52">
        <v>1474710</v>
      </c>
      <c r="AA134" s="52"/>
      <c r="AB134" s="52"/>
      <c r="AC134" s="292">
        <v>1706510</v>
      </c>
      <c r="AD134" s="292"/>
      <c r="AE134" s="292"/>
      <c r="AF134" s="292">
        <v>711703.88</v>
      </c>
      <c r="AG134" s="292">
        <v>187694.68</v>
      </c>
      <c r="AH134" s="292"/>
      <c r="AI134" s="292"/>
      <c r="AJ134" s="292"/>
      <c r="AK134" s="292"/>
      <c r="AL134" s="103">
        <f t="shared" si="21"/>
        <v>459384.16</v>
      </c>
      <c r="AM134" s="37">
        <f t="shared" si="22"/>
        <v>9500</v>
      </c>
      <c r="AN134" s="26">
        <f t="shared" si="25"/>
        <v>449884.15999999997</v>
      </c>
      <c r="AO134" s="17">
        <f t="shared" si="23"/>
        <v>2718992.56</v>
      </c>
      <c r="AP134" s="19">
        <f t="shared" si="24"/>
        <v>2605908.56</v>
      </c>
      <c r="AQ134" s="32">
        <f t="shared" si="26"/>
        <v>113084</v>
      </c>
    </row>
    <row r="135" spans="1:43" x14ac:dyDescent="0.25">
      <c r="A135" t="s">
        <v>575</v>
      </c>
      <c r="B135" t="s">
        <v>576</v>
      </c>
      <c r="C135" s="97">
        <v>2177</v>
      </c>
      <c r="D135" s="74" t="s">
        <v>1400</v>
      </c>
      <c r="E135" s="62" t="s">
        <v>2332</v>
      </c>
      <c r="F135" s="290">
        <v>396048.5</v>
      </c>
      <c r="G135" s="290">
        <v>0</v>
      </c>
      <c r="H135" s="290">
        <v>363243</v>
      </c>
      <c r="I135" s="62">
        <v>556158.07999999996</v>
      </c>
      <c r="J135" s="62">
        <v>39090.769999999997</v>
      </c>
      <c r="K135" s="62"/>
      <c r="L135" s="62"/>
      <c r="Q135" s="62"/>
      <c r="R135" s="62"/>
      <c r="S135" s="62">
        <v>-164.39</v>
      </c>
      <c r="T135" s="62">
        <v>3637434.23</v>
      </c>
      <c r="U135" s="52"/>
      <c r="V135" s="52"/>
      <c r="W135" s="52">
        <v>723943.78</v>
      </c>
      <c r="X135" s="52">
        <v>180310</v>
      </c>
      <c r="Y135" s="52">
        <v>911.79</v>
      </c>
      <c r="Z135" s="52">
        <v>1283320</v>
      </c>
      <c r="AA135" s="52"/>
      <c r="AB135" s="52"/>
      <c r="AC135" s="292">
        <v>1515840</v>
      </c>
      <c r="AD135" s="292"/>
      <c r="AE135" s="292"/>
      <c r="AF135" s="292">
        <v>575736.80000000005</v>
      </c>
      <c r="AG135" s="292">
        <v>164148.15</v>
      </c>
      <c r="AH135" s="292"/>
      <c r="AI135" s="292"/>
      <c r="AJ135" s="292"/>
      <c r="AK135" s="292"/>
      <c r="AL135" s="103">
        <f t="shared" si="21"/>
        <v>759291.5</v>
      </c>
      <c r="AM135" s="37">
        <f t="shared" si="22"/>
        <v>0</v>
      </c>
      <c r="AN135" s="26">
        <f t="shared" si="25"/>
        <v>759291.5</v>
      </c>
      <c r="AO135" s="17">
        <f t="shared" si="23"/>
        <v>2188485.5700000003</v>
      </c>
      <c r="AP135" s="19">
        <f t="shared" si="24"/>
        <v>2255724.9500000002</v>
      </c>
      <c r="AQ135" s="32">
        <f t="shared" si="26"/>
        <v>-67239.379999999888</v>
      </c>
    </row>
    <row r="136" spans="1:43" x14ac:dyDescent="0.25">
      <c r="A136" t="s">
        <v>575</v>
      </c>
      <c r="B136" t="s">
        <v>576</v>
      </c>
      <c r="C136" s="97">
        <v>3300</v>
      </c>
      <c r="D136" s="74" t="s">
        <v>1401</v>
      </c>
      <c r="E136" s="62" t="s">
        <v>2333</v>
      </c>
      <c r="F136" s="290">
        <v>213949.6</v>
      </c>
      <c r="G136" s="290">
        <v>11650</v>
      </c>
      <c r="H136" s="290">
        <v>456561.69</v>
      </c>
      <c r="I136" s="62">
        <v>-37</v>
      </c>
      <c r="J136" s="62">
        <v>77316</v>
      </c>
      <c r="K136" s="62"/>
      <c r="L136" s="62"/>
      <c r="P136" s="291">
        <v>1744.02</v>
      </c>
      <c r="Q136" s="62"/>
      <c r="R136" s="62"/>
      <c r="S136" s="62">
        <v>30000</v>
      </c>
      <c r="T136" s="62">
        <v>977547.45</v>
      </c>
      <c r="U136" s="52"/>
      <c r="V136" s="52"/>
      <c r="W136" s="52">
        <v>780505.56</v>
      </c>
      <c r="X136" s="52">
        <v>187270</v>
      </c>
      <c r="Y136" s="52">
        <v>464.57</v>
      </c>
      <c r="Z136" s="52"/>
      <c r="AA136" s="52"/>
      <c r="AB136" s="52"/>
      <c r="AC136" s="292">
        <v>110724</v>
      </c>
      <c r="AD136" s="292"/>
      <c r="AE136" s="292">
        <v>36312</v>
      </c>
      <c r="AF136" s="292">
        <v>519303.31</v>
      </c>
      <c r="AG136" s="292">
        <v>27</v>
      </c>
      <c r="AH136" s="292"/>
      <c r="AI136" s="292"/>
      <c r="AJ136" s="292"/>
      <c r="AK136" s="292"/>
      <c r="AL136" s="103">
        <f t="shared" si="21"/>
        <v>682161.29</v>
      </c>
      <c r="AM136" s="37">
        <f t="shared" si="22"/>
        <v>1744.02</v>
      </c>
      <c r="AN136" s="26">
        <f t="shared" si="25"/>
        <v>680417.27</v>
      </c>
      <c r="AO136" s="17">
        <f t="shared" si="23"/>
        <v>968240.13</v>
      </c>
      <c r="AP136" s="19">
        <f t="shared" si="24"/>
        <v>666366.31000000006</v>
      </c>
      <c r="AQ136" s="32">
        <f t="shared" si="26"/>
        <v>301873.81999999995</v>
      </c>
    </row>
    <row r="137" spans="1:43" x14ac:dyDescent="0.25">
      <c r="A137" t="s">
        <v>575</v>
      </c>
      <c r="B137" t="s">
        <v>576</v>
      </c>
      <c r="C137" s="97">
        <v>1172</v>
      </c>
      <c r="D137" s="74" t="s">
        <v>1402</v>
      </c>
      <c r="E137" s="62" t="s">
        <v>2334</v>
      </c>
      <c r="F137" s="290">
        <v>427929.07</v>
      </c>
      <c r="G137" s="290">
        <v>22200</v>
      </c>
      <c r="H137" s="290">
        <v>74972.350000000006</v>
      </c>
      <c r="I137" s="62">
        <v>20055.61</v>
      </c>
      <c r="J137" s="62">
        <v>131218.45000000001</v>
      </c>
      <c r="K137" s="62"/>
      <c r="L137" s="62"/>
      <c r="Q137" s="62"/>
      <c r="R137" s="62"/>
      <c r="S137" s="62">
        <v>-5685.83</v>
      </c>
      <c r="T137" s="62">
        <v>431249.19</v>
      </c>
      <c r="U137" s="52"/>
      <c r="V137" s="52"/>
      <c r="W137" s="52">
        <v>631589.61</v>
      </c>
      <c r="X137" s="52">
        <v>59920</v>
      </c>
      <c r="Y137" s="52">
        <v>737.74</v>
      </c>
      <c r="Z137" s="52">
        <v>1005950</v>
      </c>
      <c r="AA137" s="52"/>
      <c r="AB137" s="52">
        <v>2000.01</v>
      </c>
      <c r="AC137" s="292">
        <v>1101904</v>
      </c>
      <c r="AD137" s="292"/>
      <c r="AE137" s="292">
        <v>4500</v>
      </c>
      <c r="AF137" s="292">
        <v>213700.92</v>
      </c>
      <c r="AG137" s="292">
        <v>75310.320000000007</v>
      </c>
      <c r="AH137" s="292"/>
      <c r="AI137" s="292"/>
      <c r="AJ137" s="292"/>
      <c r="AK137" s="292">
        <v>50000</v>
      </c>
      <c r="AL137" s="103">
        <f t="shared" si="21"/>
        <v>525101.42000000004</v>
      </c>
      <c r="AM137" s="37">
        <f t="shared" si="22"/>
        <v>0</v>
      </c>
      <c r="AN137" s="26">
        <f t="shared" si="25"/>
        <v>525101.42000000004</v>
      </c>
      <c r="AO137" s="17">
        <f t="shared" si="23"/>
        <v>1700197.36</v>
      </c>
      <c r="AP137" s="19">
        <f t="shared" si="24"/>
        <v>1445415.24</v>
      </c>
      <c r="AQ137" s="32">
        <f t="shared" si="26"/>
        <v>254782.12000000011</v>
      </c>
    </row>
    <row r="138" spans="1:43" x14ac:dyDescent="0.25">
      <c r="A138" t="s">
        <v>575</v>
      </c>
      <c r="B138" t="s">
        <v>576</v>
      </c>
      <c r="C138" s="97">
        <v>2177</v>
      </c>
      <c r="D138" s="74" t="s">
        <v>1403</v>
      </c>
      <c r="E138" s="62" t="s">
        <v>2335</v>
      </c>
      <c r="F138" s="290">
        <v>415639.03</v>
      </c>
      <c r="G138" s="290">
        <v>0</v>
      </c>
      <c r="H138" s="290">
        <v>404777.08</v>
      </c>
      <c r="I138" s="62">
        <v>68296.81</v>
      </c>
      <c r="J138" s="62">
        <v>21503.01</v>
      </c>
      <c r="K138" s="62"/>
      <c r="L138" s="62"/>
      <c r="Q138" s="62"/>
      <c r="R138" s="62"/>
      <c r="S138" s="62">
        <v>-3019.41</v>
      </c>
      <c r="T138" s="62">
        <v>1781769.65</v>
      </c>
      <c r="U138" s="52"/>
      <c r="V138" s="52"/>
      <c r="W138" s="52">
        <v>711947.82</v>
      </c>
      <c r="X138" s="52">
        <v>273120</v>
      </c>
      <c r="Y138" s="52">
        <v>677.03</v>
      </c>
      <c r="Z138" s="52">
        <v>1015560</v>
      </c>
      <c r="AA138" s="52"/>
      <c r="AB138" s="52"/>
      <c r="AC138" s="292">
        <v>1216382</v>
      </c>
      <c r="AD138" s="292"/>
      <c r="AE138" s="292">
        <v>17200</v>
      </c>
      <c r="AF138" s="292">
        <v>304284.15000000002</v>
      </c>
      <c r="AG138" s="292">
        <v>172329.61</v>
      </c>
      <c r="AH138" s="292"/>
      <c r="AI138" s="292"/>
      <c r="AJ138" s="292"/>
      <c r="AK138" s="292"/>
      <c r="AL138" s="103">
        <f t="shared" si="21"/>
        <v>820416.1100000001</v>
      </c>
      <c r="AM138" s="37">
        <f t="shared" si="22"/>
        <v>0</v>
      </c>
      <c r="AN138" s="26">
        <f t="shared" si="25"/>
        <v>820416.1100000001</v>
      </c>
      <c r="AO138" s="17">
        <f t="shared" si="23"/>
        <v>2001304.85</v>
      </c>
      <c r="AP138" s="19">
        <f t="shared" si="24"/>
        <v>1710195.7599999998</v>
      </c>
      <c r="AQ138" s="32">
        <f t="shared" si="26"/>
        <v>291109.09000000032</v>
      </c>
    </row>
    <row r="139" spans="1:43" x14ac:dyDescent="0.25">
      <c r="A139" t="s">
        <v>575</v>
      </c>
      <c r="B139" t="s">
        <v>576</v>
      </c>
      <c r="C139" s="97">
        <v>4986</v>
      </c>
      <c r="D139" s="74" t="s">
        <v>1404</v>
      </c>
      <c r="E139" s="62" t="s">
        <v>2336</v>
      </c>
      <c r="F139" s="290">
        <v>486918.38</v>
      </c>
      <c r="G139" s="290">
        <v>0</v>
      </c>
      <c r="H139" s="290">
        <v>127658.39</v>
      </c>
      <c r="I139" s="62">
        <v>78785.119999999995</v>
      </c>
      <c r="J139" s="62">
        <v>-1275.3599999999999</v>
      </c>
      <c r="K139" s="62"/>
      <c r="L139" s="62"/>
      <c r="N139" s="291">
        <v>6000</v>
      </c>
      <c r="P139" s="291">
        <v>156.5</v>
      </c>
      <c r="Q139" s="62"/>
      <c r="R139" s="62"/>
      <c r="S139" s="62">
        <v>-201899.29</v>
      </c>
      <c r="T139" s="62">
        <v>343312.84</v>
      </c>
      <c r="U139" s="52"/>
      <c r="V139" s="52"/>
      <c r="W139" s="52">
        <v>1001359.11</v>
      </c>
      <c r="X139" s="52">
        <v>280652</v>
      </c>
      <c r="Y139" s="52">
        <v>898.86</v>
      </c>
      <c r="Z139" s="52">
        <v>1145040</v>
      </c>
      <c r="AA139" s="52"/>
      <c r="AB139" s="52">
        <v>246646</v>
      </c>
      <c r="AC139" s="292">
        <v>1568829</v>
      </c>
      <c r="AD139" s="292"/>
      <c r="AE139" s="292">
        <v>28896</v>
      </c>
      <c r="AF139" s="292">
        <v>611535.21</v>
      </c>
      <c r="AG139" s="292">
        <v>275903.40000000002</v>
      </c>
      <c r="AH139" s="292"/>
      <c r="AI139" s="292"/>
      <c r="AJ139" s="292"/>
      <c r="AK139" s="292"/>
      <c r="AL139" s="103">
        <f t="shared" si="21"/>
        <v>614576.77</v>
      </c>
      <c r="AM139" s="37">
        <f t="shared" si="22"/>
        <v>6156.5</v>
      </c>
      <c r="AN139" s="26">
        <f t="shared" si="25"/>
        <v>608420.27</v>
      </c>
      <c r="AO139" s="17">
        <f t="shared" si="23"/>
        <v>2674595.9699999997</v>
      </c>
      <c r="AP139" s="19">
        <f t="shared" si="24"/>
        <v>2485163.61</v>
      </c>
      <c r="AQ139" s="32">
        <f t="shared" si="26"/>
        <v>189432.35999999987</v>
      </c>
    </row>
    <row r="140" spans="1:43" x14ac:dyDescent="0.25">
      <c r="A140" t="s">
        <v>575</v>
      </c>
      <c r="B140" t="s">
        <v>576</v>
      </c>
      <c r="C140" s="97">
        <v>4194</v>
      </c>
      <c r="D140" s="74" t="s">
        <v>1405</v>
      </c>
      <c r="E140" s="62" t="s">
        <v>2337</v>
      </c>
      <c r="F140" s="290">
        <v>355570.49</v>
      </c>
      <c r="G140" s="290">
        <v>40950</v>
      </c>
      <c r="H140" s="290">
        <v>548227.38</v>
      </c>
      <c r="I140" s="62">
        <v>545432.85</v>
      </c>
      <c r="J140" s="62">
        <v>445055.31</v>
      </c>
      <c r="K140" s="62"/>
      <c r="L140" s="62"/>
      <c r="Q140" s="62"/>
      <c r="R140" s="62"/>
      <c r="S140" s="62">
        <v>27595.24</v>
      </c>
      <c r="T140" s="62">
        <v>1856322.45</v>
      </c>
      <c r="U140" s="52"/>
      <c r="V140" s="52"/>
      <c r="W140" s="52">
        <v>873557.81</v>
      </c>
      <c r="X140" s="52">
        <v>85000</v>
      </c>
      <c r="Y140" s="52">
        <v>245.25</v>
      </c>
      <c r="Z140" s="52">
        <v>1221960</v>
      </c>
      <c r="AA140" s="52"/>
      <c r="AB140" s="52"/>
      <c r="AC140" s="292">
        <v>1430372</v>
      </c>
      <c r="AD140" s="292"/>
      <c r="AE140" s="292">
        <v>12365</v>
      </c>
      <c r="AF140" s="292">
        <v>315930.32</v>
      </c>
      <c r="AG140" s="292">
        <v>63513.84</v>
      </c>
      <c r="AH140" s="292"/>
      <c r="AI140" s="292"/>
      <c r="AJ140" s="292"/>
      <c r="AK140" s="292"/>
      <c r="AL140" s="103">
        <f t="shared" si="21"/>
        <v>944747.87</v>
      </c>
      <c r="AM140" s="37">
        <f t="shared" si="22"/>
        <v>0</v>
      </c>
      <c r="AN140" s="26">
        <f t="shared" si="25"/>
        <v>944747.87</v>
      </c>
      <c r="AO140" s="17">
        <f t="shared" si="23"/>
        <v>2180763.06</v>
      </c>
      <c r="AP140" s="19">
        <f t="shared" si="24"/>
        <v>1822181.1600000001</v>
      </c>
      <c r="AQ140" s="32">
        <f t="shared" si="26"/>
        <v>358581.89999999991</v>
      </c>
    </row>
    <row r="141" spans="1:43" x14ac:dyDescent="0.25">
      <c r="A141" t="s">
        <v>575</v>
      </c>
      <c r="B141" t="s">
        <v>576</v>
      </c>
      <c r="C141" s="97">
        <v>4296</v>
      </c>
      <c r="D141" s="74" t="s">
        <v>1406</v>
      </c>
      <c r="E141" s="62" t="s">
        <v>2338</v>
      </c>
      <c r="F141" s="290">
        <v>643615.47</v>
      </c>
      <c r="G141" s="290">
        <v>0</v>
      </c>
      <c r="H141" s="290">
        <v>561984.1</v>
      </c>
      <c r="I141" s="62">
        <v>400.4</v>
      </c>
      <c r="J141" s="62">
        <v>81383.47</v>
      </c>
      <c r="K141" s="62"/>
      <c r="L141" s="62"/>
      <c r="O141" s="291">
        <v>537434.49</v>
      </c>
      <c r="Q141" s="62"/>
      <c r="R141" s="62"/>
      <c r="S141" s="62">
        <v>22</v>
      </c>
      <c r="T141" s="62">
        <v>2560000</v>
      </c>
      <c r="U141" s="52"/>
      <c r="V141" s="52"/>
      <c r="W141" s="52">
        <v>884941.43</v>
      </c>
      <c r="X141" s="52"/>
      <c r="Y141" s="52">
        <v>1335.78</v>
      </c>
      <c r="Z141" s="52">
        <v>1516650</v>
      </c>
      <c r="AA141" s="52"/>
      <c r="AB141" s="52"/>
      <c r="AC141" s="292">
        <v>1741870.65</v>
      </c>
      <c r="AD141" s="292"/>
      <c r="AE141" s="292">
        <v>18688</v>
      </c>
      <c r="AF141" s="292">
        <v>468660.94</v>
      </c>
      <c r="AG141" s="292">
        <v>81538.789999999994</v>
      </c>
      <c r="AH141" s="292"/>
      <c r="AI141" s="292"/>
      <c r="AJ141" s="292"/>
      <c r="AK141" s="292">
        <v>48000</v>
      </c>
      <c r="AL141" s="103">
        <f t="shared" si="21"/>
        <v>1205599.5699999998</v>
      </c>
      <c r="AM141" s="37">
        <f t="shared" si="22"/>
        <v>537434.49</v>
      </c>
      <c r="AN141" s="26">
        <f t="shared" si="25"/>
        <v>668165.07999999984</v>
      </c>
      <c r="AO141" s="17">
        <f t="shared" si="23"/>
        <v>2402927.21</v>
      </c>
      <c r="AP141" s="19">
        <f t="shared" si="24"/>
        <v>2358758.38</v>
      </c>
      <c r="AQ141" s="32">
        <f t="shared" si="26"/>
        <v>44168.830000000075</v>
      </c>
    </row>
    <row r="142" spans="1:43" x14ac:dyDescent="0.25">
      <c r="A142" t="s">
        <v>575</v>
      </c>
      <c r="B142" t="s">
        <v>576</v>
      </c>
      <c r="C142" s="97">
        <v>2528</v>
      </c>
      <c r="D142" s="74" t="s">
        <v>1407</v>
      </c>
      <c r="E142" s="62" t="s">
        <v>2339</v>
      </c>
      <c r="F142" s="290">
        <v>342746.23</v>
      </c>
      <c r="G142" s="290">
        <v>0</v>
      </c>
      <c r="H142" s="290">
        <v>139798.48000000001</v>
      </c>
      <c r="I142" s="62">
        <v>2537692.9500000002</v>
      </c>
      <c r="J142" s="62">
        <v>3117.33</v>
      </c>
      <c r="K142" s="62"/>
      <c r="L142" s="62"/>
      <c r="Q142" s="62"/>
      <c r="R142" s="62"/>
      <c r="S142" s="62"/>
      <c r="T142" s="62">
        <v>3234582.32</v>
      </c>
      <c r="U142" s="52"/>
      <c r="V142" s="52"/>
      <c r="W142" s="52">
        <v>728920.53</v>
      </c>
      <c r="X142" s="52"/>
      <c r="Y142" s="52">
        <v>1241.26</v>
      </c>
      <c r="Z142" s="52">
        <v>1449930</v>
      </c>
      <c r="AA142" s="52"/>
      <c r="AB142" s="52">
        <v>719642</v>
      </c>
      <c r="AC142" s="292">
        <v>1846530</v>
      </c>
      <c r="AD142" s="292"/>
      <c r="AE142" s="292">
        <v>7864</v>
      </c>
      <c r="AF142" s="292">
        <v>821091.76</v>
      </c>
      <c r="AG142" s="292">
        <v>1674097.58</v>
      </c>
      <c r="AH142" s="292"/>
      <c r="AI142" s="292"/>
      <c r="AJ142" s="292"/>
      <c r="AK142" s="292"/>
      <c r="AL142" s="103">
        <f t="shared" si="21"/>
        <v>482544.70999999996</v>
      </c>
      <c r="AM142" s="37">
        <f t="shared" si="22"/>
        <v>0</v>
      </c>
      <c r="AN142" s="26">
        <f t="shared" si="25"/>
        <v>482544.70999999996</v>
      </c>
      <c r="AO142" s="17">
        <f t="shared" si="23"/>
        <v>2899733.79</v>
      </c>
      <c r="AP142" s="19">
        <f t="shared" si="24"/>
        <v>4349583.34</v>
      </c>
      <c r="AQ142" s="32">
        <f t="shared" si="26"/>
        <v>-1449849.5499999998</v>
      </c>
    </row>
    <row r="143" spans="1:43" x14ac:dyDescent="0.25">
      <c r="A143" t="s">
        <v>575</v>
      </c>
      <c r="B143" t="s">
        <v>576</v>
      </c>
      <c r="C143" s="97">
        <v>3203</v>
      </c>
      <c r="D143" s="74" t="s">
        <v>1408</v>
      </c>
      <c r="E143" s="62" t="s">
        <v>2340</v>
      </c>
      <c r="F143" s="290">
        <v>360607.7</v>
      </c>
      <c r="G143" s="290">
        <v>0</v>
      </c>
      <c r="H143" s="290">
        <v>13422.57</v>
      </c>
      <c r="I143" s="62">
        <v>1794446.09</v>
      </c>
      <c r="J143" s="62">
        <v>199766.14</v>
      </c>
      <c r="K143" s="62"/>
      <c r="L143" s="62"/>
      <c r="P143" s="291">
        <v>0</v>
      </c>
      <c r="Q143" s="62"/>
      <c r="R143" s="62"/>
      <c r="S143" s="62">
        <v>-293511.42</v>
      </c>
      <c r="T143" s="62">
        <v>3576322.35</v>
      </c>
      <c r="U143" s="52"/>
      <c r="V143" s="52"/>
      <c r="W143" s="52">
        <v>740984.81</v>
      </c>
      <c r="X143" s="52">
        <v>180000</v>
      </c>
      <c r="Y143" s="52">
        <v>1156.23</v>
      </c>
      <c r="Z143" s="52">
        <v>279218</v>
      </c>
      <c r="AA143" s="52"/>
      <c r="AB143" s="52">
        <v>1446090</v>
      </c>
      <c r="AC143" s="292">
        <v>1787305</v>
      </c>
      <c r="AD143" s="292">
        <v>17200</v>
      </c>
      <c r="AE143" s="292">
        <v>14719</v>
      </c>
      <c r="AF143" s="292">
        <v>773306.1</v>
      </c>
      <c r="AG143" s="292">
        <v>203408.39</v>
      </c>
      <c r="AH143" s="292"/>
      <c r="AI143" s="292"/>
      <c r="AJ143" s="292"/>
      <c r="AK143" s="292"/>
      <c r="AL143" s="103">
        <f t="shared" si="21"/>
        <v>374030.27</v>
      </c>
      <c r="AM143" s="37">
        <f t="shared" si="22"/>
        <v>0</v>
      </c>
      <c r="AN143" s="26">
        <f t="shared" si="25"/>
        <v>374030.27</v>
      </c>
      <c r="AO143" s="17">
        <f t="shared" si="23"/>
        <v>2647449.04</v>
      </c>
      <c r="AP143" s="19">
        <f t="shared" si="24"/>
        <v>2795938.49</v>
      </c>
      <c r="AQ143" s="32">
        <f t="shared" si="26"/>
        <v>-148489.45000000019</v>
      </c>
    </row>
    <row r="144" spans="1:43" x14ac:dyDescent="0.25">
      <c r="A144" t="s">
        <v>575</v>
      </c>
      <c r="B144" t="s">
        <v>576</v>
      </c>
      <c r="C144" s="97">
        <v>3469</v>
      </c>
      <c r="D144" s="74" t="s">
        <v>1409</v>
      </c>
      <c r="E144" s="62" t="s">
        <v>2341</v>
      </c>
      <c r="F144" s="290">
        <v>304697.36</v>
      </c>
      <c r="G144" s="290">
        <v>47200</v>
      </c>
      <c r="H144" s="290">
        <v>483726.75</v>
      </c>
      <c r="I144" s="62">
        <v>658925.93000000005</v>
      </c>
      <c r="J144" s="62">
        <v>-14062.83</v>
      </c>
      <c r="K144" s="62"/>
      <c r="L144" s="62"/>
      <c r="M144" s="291">
        <v>30000</v>
      </c>
      <c r="Q144" s="62"/>
      <c r="R144" s="62"/>
      <c r="S144" s="62">
        <v>-32142.34</v>
      </c>
      <c r="T144" s="62">
        <v>2266688.34</v>
      </c>
      <c r="U144" s="52"/>
      <c r="V144" s="52"/>
      <c r="W144" s="52">
        <v>772960.29</v>
      </c>
      <c r="X144" s="52">
        <v>169346</v>
      </c>
      <c r="Y144" s="52">
        <v>900.32</v>
      </c>
      <c r="Z144" s="52">
        <v>940560</v>
      </c>
      <c r="AA144" s="52"/>
      <c r="AB144" s="52">
        <v>36203.519999999997</v>
      </c>
      <c r="AC144" s="292">
        <v>1069341</v>
      </c>
      <c r="AD144" s="292"/>
      <c r="AE144" s="292">
        <v>2450.4</v>
      </c>
      <c r="AF144" s="292">
        <v>526751.04</v>
      </c>
      <c r="AG144" s="292">
        <v>514241.38</v>
      </c>
      <c r="AH144" s="292"/>
      <c r="AI144" s="292"/>
      <c r="AJ144" s="292"/>
      <c r="AK144" s="292">
        <v>15000</v>
      </c>
      <c r="AL144" s="103">
        <f t="shared" si="21"/>
        <v>835624.11</v>
      </c>
      <c r="AM144" s="37">
        <f t="shared" si="22"/>
        <v>30000</v>
      </c>
      <c r="AN144" s="26">
        <f t="shared" si="25"/>
        <v>805624.11</v>
      </c>
      <c r="AO144" s="17">
        <f t="shared" si="23"/>
        <v>1919970.13</v>
      </c>
      <c r="AP144" s="19">
        <f t="shared" si="24"/>
        <v>2127783.8199999998</v>
      </c>
      <c r="AQ144" s="32">
        <f t="shared" si="26"/>
        <v>-207813.68999999994</v>
      </c>
    </row>
    <row r="145" spans="1:43" x14ac:dyDescent="0.25">
      <c r="A145" t="s">
        <v>575</v>
      </c>
      <c r="B145" t="s">
        <v>576</v>
      </c>
      <c r="C145" s="97">
        <v>3469</v>
      </c>
      <c r="D145" s="74" t="s">
        <v>1410</v>
      </c>
      <c r="E145" s="62" t="s">
        <v>2356</v>
      </c>
      <c r="F145" s="290">
        <v>309311.84999999998</v>
      </c>
      <c r="G145" s="290">
        <v>81250</v>
      </c>
      <c r="H145" s="290">
        <v>544485.15</v>
      </c>
      <c r="I145" s="62">
        <v>1405306.87</v>
      </c>
      <c r="J145" s="62">
        <v>230688.44</v>
      </c>
      <c r="K145" s="62"/>
      <c r="L145" s="62"/>
      <c r="P145" s="291">
        <v>2271</v>
      </c>
      <c r="Q145" s="62"/>
      <c r="R145" s="62"/>
      <c r="S145" s="62">
        <v>-24327.97</v>
      </c>
      <c r="T145" s="62">
        <v>3463662.27</v>
      </c>
      <c r="U145" s="52"/>
      <c r="V145" s="52"/>
      <c r="W145" s="52">
        <v>830475.29</v>
      </c>
      <c r="X145" s="52">
        <v>45370</v>
      </c>
      <c r="Y145" s="52">
        <v>282.5</v>
      </c>
      <c r="Z145" s="52">
        <v>823800</v>
      </c>
      <c r="AA145" s="52"/>
      <c r="AB145" s="52"/>
      <c r="AC145" s="292">
        <v>934209</v>
      </c>
      <c r="AD145" s="292"/>
      <c r="AE145" s="292">
        <v>23976</v>
      </c>
      <c r="AF145" s="292">
        <v>365957.84</v>
      </c>
      <c r="AG145" s="292">
        <v>73196.09</v>
      </c>
      <c r="AH145" s="292"/>
      <c r="AI145" s="292"/>
      <c r="AJ145" s="292"/>
      <c r="AK145" s="292">
        <v>50000</v>
      </c>
      <c r="AL145" s="103">
        <f t="shared" si="21"/>
        <v>935047</v>
      </c>
      <c r="AM145" s="37">
        <f t="shared" si="22"/>
        <v>2271</v>
      </c>
      <c r="AN145" s="26">
        <f t="shared" si="25"/>
        <v>932776</v>
      </c>
      <c r="AO145" s="17">
        <f t="shared" si="23"/>
        <v>1699927.79</v>
      </c>
      <c r="AP145" s="19">
        <f t="shared" si="24"/>
        <v>1447338.9300000002</v>
      </c>
      <c r="AQ145" s="32">
        <f t="shared" si="26"/>
        <v>252588.85999999987</v>
      </c>
    </row>
    <row r="146" spans="1:43" x14ac:dyDescent="0.25">
      <c r="A146" t="s">
        <v>579</v>
      </c>
      <c r="B146" t="s">
        <v>580</v>
      </c>
      <c r="C146" s="97">
        <v>2217</v>
      </c>
      <c r="D146" s="74" t="s">
        <v>1411</v>
      </c>
      <c r="E146" s="62" t="s">
        <v>2342</v>
      </c>
      <c r="F146" s="290">
        <v>144093.97</v>
      </c>
      <c r="G146" s="290">
        <v>7720</v>
      </c>
      <c r="H146" s="290">
        <v>546859.61</v>
      </c>
      <c r="I146" s="62">
        <v>689868.48</v>
      </c>
      <c r="J146" s="62">
        <v>55380.74</v>
      </c>
      <c r="K146" s="62"/>
      <c r="L146" s="62"/>
      <c r="M146" s="291">
        <v>4000</v>
      </c>
      <c r="N146" s="291">
        <v>33530.089999999997</v>
      </c>
      <c r="P146" s="291">
        <v>239998.45</v>
      </c>
      <c r="Q146" s="62"/>
      <c r="R146" s="62"/>
      <c r="S146" s="62">
        <v>-622670.35</v>
      </c>
      <c r="T146" s="62">
        <v>1849445.73</v>
      </c>
      <c r="U146" s="52"/>
      <c r="V146" s="52"/>
      <c r="W146" s="52">
        <v>653691.93000000005</v>
      </c>
      <c r="X146" s="52">
        <v>90100</v>
      </c>
      <c r="Y146" s="52">
        <v>123.02</v>
      </c>
      <c r="Z146" s="52">
        <v>952270</v>
      </c>
      <c r="AA146" s="52"/>
      <c r="AB146" s="52">
        <v>16500</v>
      </c>
      <c r="AC146" s="292">
        <v>1025704</v>
      </c>
      <c r="AD146" s="292">
        <v>15680</v>
      </c>
      <c r="AE146" s="292">
        <v>37040</v>
      </c>
      <c r="AF146" s="292">
        <v>553231.49</v>
      </c>
      <c r="AG146" s="292">
        <v>116047.58</v>
      </c>
      <c r="AH146" s="292"/>
      <c r="AI146" s="292"/>
      <c r="AJ146" s="292"/>
      <c r="AK146" s="292"/>
      <c r="AL146" s="103">
        <f t="shared" si="21"/>
        <v>698673.58</v>
      </c>
      <c r="AM146" s="37">
        <f t="shared" si="22"/>
        <v>277528.54000000004</v>
      </c>
      <c r="AN146" s="26">
        <f t="shared" si="25"/>
        <v>421145.03999999992</v>
      </c>
      <c r="AO146" s="17">
        <f t="shared" si="23"/>
        <v>1712684.9500000002</v>
      </c>
      <c r="AP146" s="19">
        <f t="shared" si="24"/>
        <v>1747703.07</v>
      </c>
      <c r="AQ146" s="32">
        <f t="shared" si="26"/>
        <v>-35018.119999999879</v>
      </c>
    </row>
    <row r="147" spans="1:43" x14ac:dyDescent="0.25">
      <c r="A147" t="s">
        <v>579</v>
      </c>
      <c r="B147" t="s">
        <v>580</v>
      </c>
      <c r="C147" s="97">
        <v>3536</v>
      </c>
      <c r="D147" s="74" t="s">
        <v>1412</v>
      </c>
      <c r="E147" s="62" t="s">
        <v>2343</v>
      </c>
      <c r="F147" s="290">
        <v>61077.43</v>
      </c>
      <c r="G147" s="290">
        <v>100</v>
      </c>
      <c r="H147" s="290">
        <v>48966.31</v>
      </c>
      <c r="I147" s="62">
        <v>234661.06</v>
      </c>
      <c r="J147" s="62">
        <v>253885.81</v>
      </c>
      <c r="K147" s="62"/>
      <c r="L147" s="62"/>
      <c r="N147" s="291">
        <v>11736.64</v>
      </c>
      <c r="Q147" s="62"/>
      <c r="R147" s="62"/>
      <c r="S147" s="62">
        <v>-1283590.6399999999</v>
      </c>
      <c r="T147" s="62">
        <v>2606531.4300000002</v>
      </c>
      <c r="U147" s="52"/>
      <c r="V147" s="52"/>
      <c r="W147" s="52">
        <v>1396904.81</v>
      </c>
      <c r="X147" s="52">
        <v>183978</v>
      </c>
      <c r="Y147" s="52">
        <v>945.45</v>
      </c>
      <c r="Z147" s="52">
        <v>1596280</v>
      </c>
      <c r="AA147" s="52"/>
      <c r="AB147" s="52">
        <v>31500</v>
      </c>
      <c r="AC147" s="292">
        <v>1706832</v>
      </c>
      <c r="AD147" s="292">
        <v>123940</v>
      </c>
      <c r="AE147" s="292"/>
      <c r="AF147" s="292">
        <v>2086849.82</v>
      </c>
      <c r="AG147" s="292">
        <v>45760.92</v>
      </c>
      <c r="AH147" s="292"/>
      <c r="AI147" s="292"/>
      <c r="AJ147" s="292"/>
      <c r="AK147" s="292">
        <v>5979.34</v>
      </c>
      <c r="AL147" s="103">
        <f t="shared" si="21"/>
        <v>110143.73999999999</v>
      </c>
      <c r="AM147" s="37">
        <f t="shared" si="22"/>
        <v>11736.64</v>
      </c>
      <c r="AN147" s="26">
        <f t="shared" si="25"/>
        <v>98407.099999999991</v>
      </c>
      <c r="AO147" s="17">
        <f t="shared" si="23"/>
        <v>3209608.26</v>
      </c>
      <c r="AP147" s="19">
        <f t="shared" si="24"/>
        <v>3969362.08</v>
      </c>
      <c r="AQ147" s="32">
        <f t="shared" si="26"/>
        <v>-759753.8200000003</v>
      </c>
    </row>
    <row r="148" spans="1:43" x14ac:dyDescent="0.25">
      <c r="A148" t="s">
        <v>579</v>
      </c>
      <c r="B148" t="s">
        <v>580</v>
      </c>
      <c r="C148" s="97">
        <v>4975</v>
      </c>
      <c r="D148" s="74" t="s">
        <v>1413</v>
      </c>
      <c r="E148" s="62" t="s">
        <v>2344</v>
      </c>
      <c r="F148" s="290">
        <v>301323.86</v>
      </c>
      <c r="G148" s="290">
        <v>0</v>
      </c>
      <c r="H148" s="290">
        <v>191779.12</v>
      </c>
      <c r="I148" s="62">
        <v>-123780.33</v>
      </c>
      <c r="J148" s="62">
        <v>-242245.22</v>
      </c>
      <c r="K148" s="62"/>
      <c r="L148" s="62"/>
      <c r="N148" s="291">
        <v>6750</v>
      </c>
      <c r="P148" s="291">
        <v>95668.46</v>
      </c>
      <c r="Q148" s="62"/>
      <c r="R148" s="62"/>
      <c r="S148" s="62">
        <v>-1274547.45</v>
      </c>
      <c r="T148" s="62">
        <v>1289115.33</v>
      </c>
      <c r="U148" s="52"/>
      <c r="V148" s="52"/>
      <c r="W148" s="52">
        <v>957700.31</v>
      </c>
      <c r="X148" s="52">
        <v>232500</v>
      </c>
      <c r="Y148" s="52">
        <v>904.04</v>
      </c>
      <c r="Z148" s="52">
        <v>1315480</v>
      </c>
      <c r="AA148" s="52"/>
      <c r="AB148" s="52"/>
      <c r="AC148" s="292">
        <v>1424597</v>
      </c>
      <c r="AD148" s="292">
        <v>43340</v>
      </c>
      <c r="AE148" s="292"/>
      <c r="AF148" s="292">
        <v>792034.67</v>
      </c>
      <c r="AG148" s="292">
        <v>229564.96</v>
      </c>
      <c r="AH148" s="292"/>
      <c r="AI148" s="292"/>
      <c r="AJ148" s="292"/>
      <c r="AK148" s="292">
        <v>1588.63</v>
      </c>
      <c r="AL148" s="103">
        <f t="shared" si="21"/>
        <v>493102.98</v>
      </c>
      <c r="AM148" s="37">
        <f t="shared" si="22"/>
        <v>102418.46</v>
      </c>
      <c r="AN148" s="26">
        <f t="shared" si="25"/>
        <v>390684.51999999996</v>
      </c>
      <c r="AO148" s="17">
        <f t="shared" si="23"/>
        <v>2506584.35</v>
      </c>
      <c r="AP148" s="19">
        <f t="shared" si="24"/>
        <v>2491125.2599999998</v>
      </c>
      <c r="AQ148" s="32">
        <f t="shared" si="26"/>
        <v>15459.090000000317</v>
      </c>
    </row>
    <row r="149" spans="1:43" x14ac:dyDescent="0.25">
      <c r="A149" t="s">
        <v>579</v>
      </c>
      <c r="B149" t="s">
        <v>580</v>
      </c>
      <c r="C149" s="97">
        <v>2059</v>
      </c>
      <c r="D149" s="74" t="s">
        <v>1414</v>
      </c>
      <c r="E149" s="62" t="s">
        <v>2345</v>
      </c>
      <c r="F149" s="290">
        <v>235360.74</v>
      </c>
      <c r="G149" s="290">
        <v>0</v>
      </c>
      <c r="H149" s="290">
        <v>315534.40000000002</v>
      </c>
      <c r="I149" s="62">
        <v>1862828.75</v>
      </c>
      <c r="J149" s="62">
        <v>998268.09</v>
      </c>
      <c r="K149" s="62"/>
      <c r="L149" s="62"/>
      <c r="N149" s="291">
        <v>6750</v>
      </c>
      <c r="Q149" s="62"/>
      <c r="R149" s="62"/>
      <c r="S149" s="62">
        <v>1190056.42</v>
      </c>
      <c r="T149" s="62">
        <v>2316929.4300000002</v>
      </c>
      <c r="U149" s="52"/>
      <c r="V149" s="52"/>
      <c r="W149" s="52">
        <v>901650.7</v>
      </c>
      <c r="X149" s="52">
        <v>145000</v>
      </c>
      <c r="Y149" s="52">
        <v>1020.79</v>
      </c>
      <c r="Z149" s="52">
        <v>1014305.2</v>
      </c>
      <c r="AA149" s="52"/>
      <c r="AB149" s="52">
        <v>152400</v>
      </c>
      <c r="AC149" s="292">
        <v>1308651.2</v>
      </c>
      <c r="AD149" s="292">
        <v>27386</v>
      </c>
      <c r="AE149" s="292"/>
      <c r="AF149" s="292">
        <v>713451.34</v>
      </c>
      <c r="AG149" s="292">
        <v>259815.51</v>
      </c>
      <c r="AH149" s="292"/>
      <c r="AI149" s="292"/>
      <c r="AJ149" s="292"/>
      <c r="AK149" s="292">
        <v>680.51</v>
      </c>
      <c r="AL149" s="103">
        <f t="shared" si="21"/>
        <v>550895.14</v>
      </c>
      <c r="AM149" s="37">
        <f t="shared" si="22"/>
        <v>6750</v>
      </c>
      <c r="AN149" s="26">
        <f t="shared" si="25"/>
        <v>544145.14</v>
      </c>
      <c r="AO149" s="17">
        <f t="shared" si="23"/>
        <v>2214376.69</v>
      </c>
      <c r="AP149" s="19">
        <f t="shared" si="24"/>
        <v>2309984.5599999996</v>
      </c>
      <c r="AQ149" s="32">
        <f t="shared" si="26"/>
        <v>-95607.869999999646</v>
      </c>
    </row>
    <row r="150" spans="1:43" x14ac:dyDescent="0.25">
      <c r="A150" t="s">
        <v>579</v>
      </c>
      <c r="B150" t="s">
        <v>580</v>
      </c>
      <c r="C150" s="97">
        <v>1986</v>
      </c>
      <c r="D150" s="74" t="s">
        <v>1415</v>
      </c>
      <c r="E150" s="287" t="s">
        <v>2346</v>
      </c>
      <c r="F150" s="290">
        <v>291809.56</v>
      </c>
      <c r="G150" s="290">
        <v>0</v>
      </c>
      <c r="H150" s="290">
        <v>661098.99</v>
      </c>
      <c r="I150" s="62">
        <v>527903.05000000005</v>
      </c>
      <c r="J150" s="62">
        <v>110129.06</v>
      </c>
      <c r="K150" s="62"/>
      <c r="L150" s="62"/>
      <c r="M150" s="291">
        <v>70300</v>
      </c>
      <c r="N150" s="291">
        <v>130420.42</v>
      </c>
      <c r="P150" s="291">
        <v>0</v>
      </c>
      <c r="Q150" s="62"/>
      <c r="R150" s="62"/>
      <c r="S150" s="62">
        <v>-1064289.97</v>
      </c>
      <c r="T150" s="62">
        <v>2601070</v>
      </c>
      <c r="U150" s="52"/>
      <c r="V150" s="52"/>
      <c r="W150" s="52">
        <v>943089.94</v>
      </c>
      <c r="X150" s="52">
        <v>149300</v>
      </c>
      <c r="Y150" s="52"/>
      <c r="Z150" s="52">
        <v>680160</v>
      </c>
      <c r="AA150" s="52"/>
      <c r="AB150" s="52"/>
      <c r="AC150" s="292">
        <v>792570</v>
      </c>
      <c r="AD150" s="292">
        <v>22064</v>
      </c>
      <c r="AE150" s="292">
        <v>28032</v>
      </c>
      <c r="AF150" s="292">
        <v>932292.14</v>
      </c>
      <c r="AG150" s="292">
        <v>138971.59</v>
      </c>
      <c r="AH150" s="292"/>
      <c r="AI150" s="292"/>
      <c r="AJ150" s="292"/>
      <c r="AK150" s="292"/>
      <c r="AL150" s="103">
        <f t="shared" si="21"/>
        <v>952908.55</v>
      </c>
      <c r="AM150" s="37">
        <f t="shared" si="22"/>
        <v>200720.41999999998</v>
      </c>
      <c r="AN150" s="26">
        <f t="shared" si="25"/>
        <v>752188.13000000012</v>
      </c>
      <c r="AO150" s="17">
        <f t="shared" si="23"/>
        <v>1772549.94</v>
      </c>
      <c r="AP150" s="19">
        <f t="shared" si="24"/>
        <v>1913929.7300000002</v>
      </c>
      <c r="AQ150" s="32">
        <f t="shared" si="26"/>
        <v>-141379.79000000027</v>
      </c>
    </row>
    <row r="151" spans="1:43" x14ac:dyDescent="0.25">
      <c r="A151" t="s">
        <v>583</v>
      </c>
      <c r="B151" t="s">
        <v>585</v>
      </c>
      <c r="C151" s="97">
        <v>2574</v>
      </c>
      <c r="D151" s="74" t="s">
        <v>1416</v>
      </c>
      <c r="E151" s="62" t="s">
        <v>2300</v>
      </c>
      <c r="F151" s="290">
        <v>152702.21</v>
      </c>
      <c r="G151" s="290">
        <v>0</v>
      </c>
      <c r="H151" s="290">
        <v>60009.46</v>
      </c>
      <c r="I151" s="62">
        <v>918335.53</v>
      </c>
      <c r="J151" s="62">
        <v>49905.32</v>
      </c>
      <c r="K151" s="62"/>
      <c r="L151" s="62"/>
      <c r="O151" s="291">
        <v>7650</v>
      </c>
      <c r="Q151" s="62"/>
      <c r="R151" s="62"/>
      <c r="S151" s="62">
        <v>-161616.71</v>
      </c>
      <c r="T151" s="62">
        <v>1440146.04</v>
      </c>
      <c r="U151" s="52"/>
      <c r="V151" s="52"/>
      <c r="W151" s="52">
        <v>842690.54</v>
      </c>
      <c r="X151" s="52"/>
      <c r="Y151" s="52"/>
      <c r="Z151" s="52">
        <v>1295570</v>
      </c>
      <c r="AA151" s="52"/>
      <c r="AB151" s="52"/>
      <c r="AC151" s="292">
        <v>1621190</v>
      </c>
      <c r="AD151" s="292"/>
      <c r="AE151" s="292"/>
      <c r="AF151" s="292">
        <v>376084.53</v>
      </c>
      <c r="AG151" s="292">
        <v>223626.82</v>
      </c>
      <c r="AH151" s="292"/>
      <c r="AI151" s="292"/>
      <c r="AJ151" s="292"/>
      <c r="AK151" s="292"/>
      <c r="AL151" s="103">
        <f t="shared" si="21"/>
        <v>212711.66999999998</v>
      </c>
      <c r="AM151" s="37">
        <f t="shared" si="22"/>
        <v>7650</v>
      </c>
      <c r="AN151" s="26">
        <f t="shared" si="25"/>
        <v>205061.66999999998</v>
      </c>
      <c r="AO151" s="17">
        <f t="shared" si="23"/>
        <v>2138260.54</v>
      </c>
      <c r="AP151" s="19">
        <f t="shared" si="24"/>
        <v>2220901.35</v>
      </c>
      <c r="AQ151" s="32">
        <f t="shared" si="26"/>
        <v>-82640.810000000056</v>
      </c>
    </row>
    <row r="152" spans="1:43" x14ac:dyDescent="0.25">
      <c r="A152" t="s">
        <v>583</v>
      </c>
      <c r="B152" t="s">
        <v>585</v>
      </c>
      <c r="C152" s="97">
        <v>918</v>
      </c>
      <c r="D152" s="74" t="s">
        <v>1417</v>
      </c>
      <c r="E152" s="62" t="s">
        <v>2301</v>
      </c>
      <c r="F152" s="290">
        <v>147058.23999999999</v>
      </c>
      <c r="G152" s="290">
        <v>0</v>
      </c>
      <c r="H152" s="290">
        <v>76142.39</v>
      </c>
      <c r="I152" s="62">
        <v>125691.01</v>
      </c>
      <c r="J152" s="62">
        <v>-150922.35</v>
      </c>
      <c r="K152" s="62"/>
      <c r="L152" s="62"/>
      <c r="O152" s="291">
        <v>16850</v>
      </c>
      <c r="Q152" s="62"/>
      <c r="R152" s="62"/>
      <c r="S152" s="62">
        <v>-557381.53</v>
      </c>
      <c r="T152" s="62">
        <v>1115345.6000000001</v>
      </c>
      <c r="U152" s="52"/>
      <c r="V152" s="52"/>
      <c r="W152" s="52">
        <v>595679.28</v>
      </c>
      <c r="X152" s="52"/>
      <c r="Y152" s="52">
        <v>715.43</v>
      </c>
      <c r="Z152" s="52">
        <v>1026363</v>
      </c>
      <c r="AA152" s="52"/>
      <c r="AB152" s="52"/>
      <c r="AC152" s="292">
        <v>1115493</v>
      </c>
      <c r="AD152" s="292"/>
      <c r="AE152" s="292"/>
      <c r="AF152" s="292">
        <v>375599.43</v>
      </c>
      <c r="AG152" s="292">
        <v>482933.06</v>
      </c>
      <c r="AH152" s="292"/>
      <c r="AI152" s="292"/>
      <c r="AJ152" s="292"/>
      <c r="AK152" s="292"/>
      <c r="AL152" s="103">
        <f t="shared" si="21"/>
        <v>223200.63</v>
      </c>
      <c r="AM152" s="37">
        <f t="shared" si="22"/>
        <v>16850</v>
      </c>
      <c r="AN152" s="26">
        <f t="shared" si="25"/>
        <v>206350.63</v>
      </c>
      <c r="AO152" s="17">
        <f t="shared" si="23"/>
        <v>1622757.71</v>
      </c>
      <c r="AP152" s="19">
        <f t="shared" si="24"/>
        <v>1974025.49</v>
      </c>
      <c r="AQ152" s="32">
        <f t="shared" si="26"/>
        <v>-351267.78</v>
      </c>
    </row>
    <row r="153" spans="1:43" x14ac:dyDescent="0.25">
      <c r="A153" t="s">
        <v>583</v>
      </c>
      <c r="B153" t="s">
        <v>585</v>
      </c>
      <c r="C153" s="97">
        <v>4046</v>
      </c>
      <c r="D153" s="74" t="s">
        <v>1418</v>
      </c>
      <c r="E153" s="62" t="s">
        <v>2304</v>
      </c>
      <c r="F153" s="290">
        <v>134925.10999999999</v>
      </c>
      <c r="G153" s="290">
        <v>0</v>
      </c>
      <c r="H153" s="290">
        <v>130109.28</v>
      </c>
      <c r="I153" s="62">
        <v>558534.69999999995</v>
      </c>
      <c r="J153" s="62">
        <v>84116.42</v>
      </c>
      <c r="K153" s="62"/>
      <c r="L153" s="62"/>
      <c r="O153" s="291">
        <v>76400</v>
      </c>
      <c r="Q153" s="62"/>
      <c r="R153" s="62"/>
      <c r="S153" s="62">
        <v>-278918.59999999998</v>
      </c>
      <c r="T153" s="62">
        <v>1161019.07</v>
      </c>
      <c r="U153" s="52"/>
      <c r="V153" s="52"/>
      <c r="W153" s="52">
        <v>1193584.8799999999</v>
      </c>
      <c r="X153" s="52"/>
      <c r="Y153" s="52">
        <v>616.76</v>
      </c>
      <c r="Z153" s="52">
        <v>1178090</v>
      </c>
      <c r="AA153" s="52"/>
      <c r="AB153" s="52"/>
      <c r="AC153" s="292">
        <v>1589090</v>
      </c>
      <c r="AD153" s="292"/>
      <c r="AE153" s="292"/>
      <c r="AF153" s="292">
        <v>643372.73</v>
      </c>
      <c r="AG153" s="292">
        <v>116157.87</v>
      </c>
      <c r="AH153" s="292"/>
      <c r="AI153" s="292"/>
      <c r="AJ153" s="292"/>
      <c r="AK153" s="292">
        <v>980</v>
      </c>
      <c r="AL153" s="103">
        <f t="shared" si="21"/>
        <v>265034.39</v>
      </c>
      <c r="AM153" s="37">
        <f t="shared" si="22"/>
        <v>76400</v>
      </c>
      <c r="AN153" s="26">
        <f t="shared" si="25"/>
        <v>188634.39</v>
      </c>
      <c r="AO153" s="17">
        <f t="shared" si="23"/>
        <v>2372291.6399999997</v>
      </c>
      <c r="AP153" s="19">
        <f t="shared" si="24"/>
        <v>2349600.6</v>
      </c>
      <c r="AQ153" s="32">
        <f t="shared" si="26"/>
        <v>22691.039999999572</v>
      </c>
    </row>
    <row r="154" spans="1:43" x14ac:dyDescent="0.25">
      <c r="A154" t="s">
        <v>583</v>
      </c>
      <c r="B154" t="s">
        <v>585</v>
      </c>
      <c r="C154" s="97">
        <v>1868</v>
      </c>
      <c r="D154" s="74" t="s">
        <v>1419</v>
      </c>
      <c r="E154" s="62" t="s">
        <v>2353</v>
      </c>
      <c r="F154" s="290">
        <v>75008.639999999999</v>
      </c>
      <c r="G154" s="290">
        <v>0</v>
      </c>
      <c r="H154" s="290">
        <v>25461.15</v>
      </c>
      <c r="I154" s="62">
        <v>1242230</v>
      </c>
      <c r="J154" s="62">
        <v>357517.22</v>
      </c>
      <c r="K154" s="62"/>
      <c r="L154" s="62"/>
      <c r="O154" s="291">
        <v>51125</v>
      </c>
      <c r="Q154" s="62"/>
      <c r="R154" s="62"/>
      <c r="S154" s="62">
        <v>-215678.04</v>
      </c>
      <c r="T154" s="62">
        <v>1993235.29</v>
      </c>
      <c r="U154" s="52"/>
      <c r="V154" s="52"/>
      <c r="W154" s="52">
        <v>676310.75</v>
      </c>
      <c r="X154" s="52"/>
      <c r="Y154" s="52">
        <v>397.1</v>
      </c>
      <c r="Z154" s="52">
        <v>1272150</v>
      </c>
      <c r="AA154" s="52"/>
      <c r="AB154" s="52"/>
      <c r="AC154" s="292">
        <v>1376800</v>
      </c>
      <c r="AD154" s="292"/>
      <c r="AE154" s="292"/>
      <c r="AF154" s="292">
        <v>433626.31</v>
      </c>
      <c r="AG154" s="292">
        <v>233944.78</v>
      </c>
      <c r="AH154" s="292"/>
      <c r="AI154" s="292"/>
      <c r="AJ154" s="292"/>
      <c r="AK154" s="292"/>
      <c r="AL154" s="103">
        <f t="shared" si="21"/>
        <v>100469.79000000001</v>
      </c>
      <c r="AM154" s="37">
        <f t="shared" si="22"/>
        <v>51125</v>
      </c>
      <c r="AN154" s="26">
        <f t="shared" si="25"/>
        <v>49344.790000000008</v>
      </c>
      <c r="AO154" s="17">
        <f t="shared" si="23"/>
        <v>1948857.85</v>
      </c>
      <c r="AP154" s="19">
        <f t="shared" si="24"/>
        <v>2044371.09</v>
      </c>
      <c r="AQ154" s="32">
        <f t="shared" si="26"/>
        <v>-95513.239999999991</v>
      </c>
    </row>
    <row r="157" spans="1:43" x14ac:dyDescent="0.25">
      <c r="D157" s="56"/>
    </row>
    <row r="158" spans="1:43" x14ac:dyDescent="0.25">
      <c r="D158" s="56"/>
    </row>
    <row r="159" spans="1:43" x14ac:dyDescent="0.25">
      <c r="D159" s="56"/>
      <c r="E159" s="57"/>
      <c r="F159" s="277"/>
      <c r="G159" s="277"/>
      <c r="H159" s="277"/>
      <c r="I159" s="57"/>
      <c r="J159" s="57"/>
      <c r="K159" s="57"/>
      <c r="L159" s="57"/>
      <c r="Q159" s="57"/>
      <c r="R159" s="57"/>
      <c r="S159" s="57"/>
      <c r="T159" s="57"/>
      <c r="U159" s="278"/>
      <c r="V159" s="278"/>
      <c r="W159" s="278"/>
      <c r="X159" s="278"/>
      <c r="Y159" s="278"/>
      <c r="Z159" s="278"/>
      <c r="AA159" s="278"/>
      <c r="AB159" s="278"/>
      <c r="AC159" s="279"/>
      <c r="AD159" s="279"/>
      <c r="AE159" s="279"/>
      <c r="AF159" s="279"/>
      <c r="AG159" s="279"/>
      <c r="AH159" s="279"/>
      <c r="AI159" s="279"/>
      <c r="AJ159" s="279"/>
      <c r="AK159" s="279"/>
    </row>
    <row r="160" spans="1:43" x14ac:dyDescent="0.25">
      <c r="D160" s="56"/>
    </row>
    <row r="161" spans="4:4" x14ac:dyDescent="0.25">
      <c r="D161" s="56"/>
    </row>
    <row r="162" spans="4:4" x14ac:dyDescent="0.25">
      <c r="D162" s="56"/>
    </row>
    <row r="163" spans="4:4" x14ac:dyDescent="0.25">
      <c r="D163" s="56"/>
    </row>
    <row r="164" spans="4:4" x14ac:dyDescent="0.25">
      <c r="D164" s="56"/>
    </row>
    <row r="165" spans="4:4" x14ac:dyDescent="0.25">
      <c r="D165" s="56"/>
    </row>
  </sheetData>
  <autoFilter ref="A1:AQ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topLeftCell="A19" zoomScaleNormal="100" workbookViewId="0">
      <selection activeCell="A2" sqref="A2:H2"/>
    </sheetView>
  </sheetViews>
  <sheetFormatPr defaultRowHeight="13.8" x14ac:dyDescent="0.3"/>
  <cols>
    <col min="1" max="1" width="6.3984375" style="112" customWidth="1"/>
    <col min="2" max="2" width="14.09765625" style="112" customWidth="1"/>
    <col min="3" max="3" width="10.3984375" style="112" customWidth="1"/>
    <col min="4" max="4" width="9.59765625" style="112" customWidth="1"/>
    <col min="5" max="5" width="11.69921875" style="112" customWidth="1"/>
    <col min="6" max="6" width="13.59765625" style="112" customWidth="1"/>
    <col min="7" max="7" width="9.8984375" style="112" customWidth="1"/>
    <col min="8" max="8" width="45.5" style="112" customWidth="1"/>
    <col min="9" max="241" width="9" style="112"/>
    <col min="242" max="242" width="7.09765625" style="112" customWidth="1"/>
    <col min="243" max="243" width="12.69921875" style="112" customWidth="1"/>
    <col min="244" max="244" width="12.8984375" style="112" customWidth="1"/>
    <col min="245" max="248" width="10.3984375" style="112" customWidth="1"/>
    <col min="249" max="249" width="65.19921875" style="112" customWidth="1"/>
    <col min="250" max="497" width="9" style="112"/>
    <col min="498" max="498" width="7.09765625" style="112" customWidth="1"/>
    <col min="499" max="499" width="12.69921875" style="112" customWidth="1"/>
    <col min="500" max="500" width="12.8984375" style="112" customWidth="1"/>
    <col min="501" max="504" width="10.3984375" style="112" customWidth="1"/>
    <col min="505" max="505" width="65.19921875" style="112" customWidth="1"/>
    <col min="506" max="753" width="9" style="112"/>
    <col min="754" max="754" width="7.09765625" style="112" customWidth="1"/>
    <col min="755" max="755" width="12.69921875" style="112" customWidth="1"/>
    <col min="756" max="756" width="12.8984375" style="112" customWidth="1"/>
    <col min="757" max="760" width="10.3984375" style="112" customWidth="1"/>
    <col min="761" max="761" width="65.19921875" style="112" customWidth="1"/>
    <col min="762" max="1009" width="9" style="112"/>
    <col min="1010" max="1010" width="7.09765625" style="112" customWidth="1"/>
    <col min="1011" max="1011" width="12.69921875" style="112" customWidth="1"/>
    <col min="1012" max="1012" width="12.8984375" style="112" customWidth="1"/>
    <col min="1013" max="1016" width="10.3984375" style="112" customWidth="1"/>
    <col min="1017" max="1017" width="65.19921875" style="112" customWidth="1"/>
    <col min="1018" max="1265" width="9" style="112"/>
    <col min="1266" max="1266" width="7.09765625" style="112" customWidth="1"/>
    <col min="1267" max="1267" width="12.69921875" style="112" customWidth="1"/>
    <col min="1268" max="1268" width="12.8984375" style="112" customWidth="1"/>
    <col min="1269" max="1272" width="10.3984375" style="112" customWidth="1"/>
    <col min="1273" max="1273" width="65.19921875" style="112" customWidth="1"/>
    <col min="1274" max="1521" width="9" style="112"/>
    <col min="1522" max="1522" width="7.09765625" style="112" customWidth="1"/>
    <col min="1523" max="1523" width="12.69921875" style="112" customWidth="1"/>
    <col min="1524" max="1524" width="12.8984375" style="112" customWidth="1"/>
    <col min="1525" max="1528" width="10.3984375" style="112" customWidth="1"/>
    <col min="1529" max="1529" width="65.19921875" style="112" customWidth="1"/>
    <col min="1530" max="1777" width="9" style="112"/>
    <col min="1778" max="1778" width="7.09765625" style="112" customWidth="1"/>
    <col min="1779" max="1779" width="12.69921875" style="112" customWidth="1"/>
    <col min="1780" max="1780" width="12.8984375" style="112" customWidth="1"/>
    <col min="1781" max="1784" width="10.3984375" style="112" customWidth="1"/>
    <col min="1785" max="1785" width="65.19921875" style="112" customWidth="1"/>
    <col min="1786" max="2033" width="9" style="112"/>
    <col min="2034" max="2034" width="7.09765625" style="112" customWidth="1"/>
    <col min="2035" max="2035" width="12.69921875" style="112" customWidth="1"/>
    <col min="2036" max="2036" width="12.8984375" style="112" customWidth="1"/>
    <col min="2037" max="2040" width="10.3984375" style="112" customWidth="1"/>
    <col min="2041" max="2041" width="65.19921875" style="112" customWidth="1"/>
    <col min="2042" max="2289" width="9" style="112"/>
    <col min="2290" max="2290" width="7.09765625" style="112" customWidth="1"/>
    <col min="2291" max="2291" width="12.69921875" style="112" customWidth="1"/>
    <col min="2292" max="2292" width="12.8984375" style="112" customWidth="1"/>
    <col min="2293" max="2296" width="10.3984375" style="112" customWidth="1"/>
    <col min="2297" max="2297" width="65.19921875" style="112" customWidth="1"/>
    <col min="2298" max="2545" width="9" style="112"/>
    <col min="2546" max="2546" width="7.09765625" style="112" customWidth="1"/>
    <col min="2547" max="2547" width="12.69921875" style="112" customWidth="1"/>
    <col min="2548" max="2548" width="12.8984375" style="112" customWidth="1"/>
    <col min="2549" max="2552" width="10.3984375" style="112" customWidth="1"/>
    <col min="2553" max="2553" width="65.19921875" style="112" customWidth="1"/>
    <col min="2554" max="2801" width="9" style="112"/>
    <col min="2802" max="2802" width="7.09765625" style="112" customWidth="1"/>
    <col min="2803" max="2803" width="12.69921875" style="112" customWidth="1"/>
    <col min="2804" max="2804" width="12.8984375" style="112" customWidth="1"/>
    <col min="2805" max="2808" width="10.3984375" style="112" customWidth="1"/>
    <col min="2809" max="2809" width="65.19921875" style="112" customWidth="1"/>
    <col min="2810" max="3057" width="9" style="112"/>
    <col min="3058" max="3058" width="7.09765625" style="112" customWidth="1"/>
    <col min="3059" max="3059" width="12.69921875" style="112" customWidth="1"/>
    <col min="3060" max="3060" width="12.8984375" style="112" customWidth="1"/>
    <col min="3061" max="3064" width="10.3984375" style="112" customWidth="1"/>
    <col min="3065" max="3065" width="65.19921875" style="112" customWidth="1"/>
    <col min="3066" max="3313" width="9" style="112"/>
    <col min="3314" max="3314" width="7.09765625" style="112" customWidth="1"/>
    <col min="3315" max="3315" width="12.69921875" style="112" customWidth="1"/>
    <col min="3316" max="3316" width="12.8984375" style="112" customWidth="1"/>
    <col min="3317" max="3320" width="10.3984375" style="112" customWidth="1"/>
    <col min="3321" max="3321" width="65.19921875" style="112" customWidth="1"/>
    <col min="3322" max="3569" width="9" style="112"/>
    <col min="3570" max="3570" width="7.09765625" style="112" customWidth="1"/>
    <col min="3571" max="3571" width="12.69921875" style="112" customWidth="1"/>
    <col min="3572" max="3572" width="12.8984375" style="112" customWidth="1"/>
    <col min="3573" max="3576" width="10.3984375" style="112" customWidth="1"/>
    <col min="3577" max="3577" width="65.19921875" style="112" customWidth="1"/>
    <col min="3578" max="3825" width="9" style="112"/>
    <col min="3826" max="3826" width="7.09765625" style="112" customWidth="1"/>
    <col min="3827" max="3827" width="12.69921875" style="112" customWidth="1"/>
    <col min="3828" max="3828" width="12.8984375" style="112" customWidth="1"/>
    <col min="3829" max="3832" width="10.3984375" style="112" customWidth="1"/>
    <col min="3833" max="3833" width="65.19921875" style="112" customWidth="1"/>
    <col min="3834" max="4081" width="9" style="112"/>
    <col min="4082" max="4082" width="7.09765625" style="112" customWidth="1"/>
    <col min="4083" max="4083" width="12.69921875" style="112" customWidth="1"/>
    <col min="4084" max="4084" width="12.8984375" style="112" customWidth="1"/>
    <col min="4085" max="4088" width="10.3984375" style="112" customWidth="1"/>
    <col min="4089" max="4089" width="65.19921875" style="112" customWidth="1"/>
    <col min="4090" max="4337" width="9" style="112"/>
    <col min="4338" max="4338" width="7.09765625" style="112" customWidth="1"/>
    <col min="4339" max="4339" width="12.69921875" style="112" customWidth="1"/>
    <col min="4340" max="4340" width="12.8984375" style="112" customWidth="1"/>
    <col min="4341" max="4344" width="10.3984375" style="112" customWidth="1"/>
    <col min="4345" max="4345" width="65.19921875" style="112" customWidth="1"/>
    <col min="4346" max="4593" width="9" style="112"/>
    <col min="4594" max="4594" width="7.09765625" style="112" customWidth="1"/>
    <col min="4595" max="4595" width="12.69921875" style="112" customWidth="1"/>
    <col min="4596" max="4596" width="12.8984375" style="112" customWidth="1"/>
    <col min="4597" max="4600" width="10.3984375" style="112" customWidth="1"/>
    <col min="4601" max="4601" width="65.19921875" style="112" customWidth="1"/>
    <col min="4602" max="4849" width="9" style="112"/>
    <col min="4850" max="4850" width="7.09765625" style="112" customWidth="1"/>
    <col min="4851" max="4851" width="12.69921875" style="112" customWidth="1"/>
    <col min="4852" max="4852" width="12.8984375" style="112" customWidth="1"/>
    <col min="4853" max="4856" width="10.3984375" style="112" customWidth="1"/>
    <col min="4857" max="4857" width="65.19921875" style="112" customWidth="1"/>
    <col min="4858" max="5105" width="9" style="112"/>
    <col min="5106" max="5106" width="7.09765625" style="112" customWidth="1"/>
    <col min="5107" max="5107" width="12.69921875" style="112" customWidth="1"/>
    <col min="5108" max="5108" width="12.8984375" style="112" customWidth="1"/>
    <col min="5109" max="5112" width="10.3984375" style="112" customWidth="1"/>
    <col min="5113" max="5113" width="65.19921875" style="112" customWidth="1"/>
    <col min="5114" max="5361" width="9" style="112"/>
    <col min="5362" max="5362" width="7.09765625" style="112" customWidth="1"/>
    <col min="5363" max="5363" width="12.69921875" style="112" customWidth="1"/>
    <col min="5364" max="5364" width="12.8984375" style="112" customWidth="1"/>
    <col min="5365" max="5368" width="10.3984375" style="112" customWidth="1"/>
    <col min="5369" max="5369" width="65.19921875" style="112" customWidth="1"/>
    <col min="5370" max="5617" width="9" style="112"/>
    <col min="5618" max="5618" width="7.09765625" style="112" customWidth="1"/>
    <col min="5619" max="5619" width="12.69921875" style="112" customWidth="1"/>
    <col min="5620" max="5620" width="12.8984375" style="112" customWidth="1"/>
    <col min="5621" max="5624" width="10.3984375" style="112" customWidth="1"/>
    <col min="5625" max="5625" width="65.19921875" style="112" customWidth="1"/>
    <col min="5626" max="5873" width="9" style="112"/>
    <col min="5874" max="5874" width="7.09765625" style="112" customWidth="1"/>
    <col min="5875" max="5875" width="12.69921875" style="112" customWidth="1"/>
    <col min="5876" max="5876" width="12.8984375" style="112" customWidth="1"/>
    <col min="5877" max="5880" width="10.3984375" style="112" customWidth="1"/>
    <col min="5881" max="5881" width="65.19921875" style="112" customWidth="1"/>
    <col min="5882" max="6129" width="9" style="112"/>
    <col min="6130" max="6130" width="7.09765625" style="112" customWidth="1"/>
    <col min="6131" max="6131" width="12.69921875" style="112" customWidth="1"/>
    <col min="6132" max="6132" width="12.8984375" style="112" customWidth="1"/>
    <col min="6133" max="6136" width="10.3984375" style="112" customWidth="1"/>
    <col min="6137" max="6137" width="65.19921875" style="112" customWidth="1"/>
    <col min="6138" max="6385" width="9" style="112"/>
    <col min="6386" max="6386" width="7.09765625" style="112" customWidth="1"/>
    <col min="6387" max="6387" width="12.69921875" style="112" customWidth="1"/>
    <col min="6388" max="6388" width="12.8984375" style="112" customWidth="1"/>
    <col min="6389" max="6392" width="10.3984375" style="112" customWidth="1"/>
    <col min="6393" max="6393" width="65.19921875" style="112" customWidth="1"/>
    <col min="6394" max="6641" width="9" style="112"/>
    <col min="6642" max="6642" width="7.09765625" style="112" customWidth="1"/>
    <col min="6643" max="6643" width="12.69921875" style="112" customWidth="1"/>
    <col min="6644" max="6644" width="12.8984375" style="112" customWidth="1"/>
    <col min="6645" max="6648" width="10.3984375" style="112" customWidth="1"/>
    <col min="6649" max="6649" width="65.19921875" style="112" customWidth="1"/>
    <col min="6650" max="6897" width="9" style="112"/>
    <col min="6898" max="6898" width="7.09765625" style="112" customWidth="1"/>
    <col min="6899" max="6899" width="12.69921875" style="112" customWidth="1"/>
    <col min="6900" max="6900" width="12.8984375" style="112" customWidth="1"/>
    <col min="6901" max="6904" width="10.3984375" style="112" customWidth="1"/>
    <col min="6905" max="6905" width="65.19921875" style="112" customWidth="1"/>
    <col min="6906" max="7153" width="9" style="112"/>
    <col min="7154" max="7154" width="7.09765625" style="112" customWidth="1"/>
    <col min="7155" max="7155" width="12.69921875" style="112" customWidth="1"/>
    <col min="7156" max="7156" width="12.8984375" style="112" customWidth="1"/>
    <col min="7157" max="7160" width="10.3984375" style="112" customWidth="1"/>
    <col min="7161" max="7161" width="65.19921875" style="112" customWidth="1"/>
    <col min="7162" max="7409" width="9" style="112"/>
    <col min="7410" max="7410" width="7.09765625" style="112" customWidth="1"/>
    <col min="7411" max="7411" width="12.69921875" style="112" customWidth="1"/>
    <col min="7412" max="7412" width="12.8984375" style="112" customWidth="1"/>
    <col min="7413" max="7416" width="10.3984375" style="112" customWidth="1"/>
    <col min="7417" max="7417" width="65.19921875" style="112" customWidth="1"/>
    <col min="7418" max="7665" width="9" style="112"/>
    <col min="7666" max="7666" width="7.09765625" style="112" customWidth="1"/>
    <col min="7667" max="7667" width="12.69921875" style="112" customWidth="1"/>
    <col min="7668" max="7668" width="12.8984375" style="112" customWidth="1"/>
    <col min="7669" max="7672" width="10.3984375" style="112" customWidth="1"/>
    <col min="7673" max="7673" width="65.19921875" style="112" customWidth="1"/>
    <col min="7674" max="7921" width="9" style="112"/>
    <col min="7922" max="7922" width="7.09765625" style="112" customWidth="1"/>
    <col min="7923" max="7923" width="12.69921875" style="112" customWidth="1"/>
    <col min="7924" max="7924" width="12.8984375" style="112" customWidth="1"/>
    <col min="7925" max="7928" width="10.3984375" style="112" customWidth="1"/>
    <col min="7929" max="7929" width="65.19921875" style="112" customWidth="1"/>
    <col min="7930" max="8177" width="9" style="112"/>
    <col min="8178" max="8178" width="7.09765625" style="112" customWidth="1"/>
    <col min="8179" max="8179" width="12.69921875" style="112" customWidth="1"/>
    <col min="8180" max="8180" width="12.8984375" style="112" customWidth="1"/>
    <col min="8181" max="8184" width="10.3984375" style="112" customWidth="1"/>
    <col min="8185" max="8185" width="65.19921875" style="112" customWidth="1"/>
    <col min="8186" max="8433" width="9" style="112"/>
    <col min="8434" max="8434" width="7.09765625" style="112" customWidth="1"/>
    <col min="8435" max="8435" width="12.69921875" style="112" customWidth="1"/>
    <col min="8436" max="8436" width="12.8984375" style="112" customWidth="1"/>
    <col min="8437" max="8440" width="10.3984375" style="112" customWidth="1"/>
    <col min="8441" max="8441" width="65.19921875" style="112" customWidth="1"/>
    <col min="8442" max="8689" width="9" style="112"/>
    <col min="8690" max="8690" width="7.09765625" style="112" customWidth="1"/>
    <col min="8691" max="8691" width="12.69921875" style="112" customWidth="1"/>
    <col min="8692" max="8692" width="12.8984375" style="112" customWidth="1"/>
    <col min="8693" max="8696" width="10.3984375" style="112" customWidth="1"/>
    <col min="8697" max="8697" width="65.19921875" style="112" customWidth="1"/>
    <col min="8698" max="8945" width="9" style="112"/>
    <col min="8946" max="8946" width="7.09765625" style="112" customWidth="1"/>
    <col min="8947" max="8947" width="12.69921875" style="112" customWidth="1"/>
    <col min="8948" max="8948" width="12.8984375" style="112" customWidth="1"/>
    <col min="8949" max="8952" width="10.3984375" style="112" customWidth="1"/>
    <col min="8953" max="8953" width="65.19921875" style="112" customWidth="1"/>
    <col min="8954" max="9201" width="9" style="112"/>
    <col min="9202" max="9202" width="7.09765625" style="112" customWidth="1"/>
    <col min="9203" max="9203" width="12.69921875" style="112" customWidth="1"/>
    <col min="9204" max="9204" width="12.8984375" style="112" customWidth="1"/>
    <col min="9205" max="9208" width="10.3984375" style="112" customWidth="1"/>
    <col min="9209" max="9209" width="65.19921875" style="112" customWidth="1"/>
    <col min="9210" max="9457" width="9" style="112"/>
    <col min="9458" max="9458" width="7.09765625" style="112" customWidth="1"/>
    <col min="9459" max="9459" width="12.69921875" style="112" customWidth="1"/>
    <col min="9460" max="9460" width="12.8984375" style="112" customWidth="1"/>
    <col min="9461" max="9464" width="10.3984375" style="112" customWidth="1"/>
    <col min="9465" max="9465" width="65.19921875" style="112" customWidth="1"/>
    <col min="9466" max="9713" width="9" style="112"/>
    <col min="9714" max="9714" width="7.09765625" style="112" customWidth="1"/>
    <col min="9715" max="9715" width="12.69921875" style="112" customWidth="1"/>
    <col min="9716" max="9716" width="12.8984375" style="112" customWidth="1"/>
    <col min="9717" max="9720" width="10.3984375" style="112" customWidth="1"/>
    <col min="9721" max="9721" width="65.19921875" style="112" customWidth="1"/>
    <col min="9722" max="9969" width="9" style="112"/>
    <col min="9970" max="9970" width="7.09765625" style="112" customWidth="1"/>
    <col min="9971" max="9971" width="12.69921875" style="112" customWidth="1"/>
    <col min="9972" max="9972" width="12.8984375" style="112" customWidth="1"/>
    <col min="9973" max="9976" width="10.3984375" style="112" customWidth="1"/>
    <col min="9977" max="9977" width="65.19921875" style="112" customWidth="1"/>
    <col min="9978" max="10225" width="9" style="112"/>
    <col min="10226" max="10226" width="7.09765625" style="112" customWidth="1"/>
    <col min="10227" max="10227" width="12.69921875" style="112" customWidth="1"/>
    <col min="10228" max="10228" width="12.8984375" style="112" customWidth="1"/>
    <col min="10229" max="10232" width="10.3984375" style="112" customWidth="1"/>
    <col min="10233" max="10233" width="65.19921875" style="112" customWidth="1"/>
    <col min="10234" max="10481" width="9" style="112"/>
    <col min="10482" max="10482" width="7.09765625" style="112" customWidth="1"/>
    <col min="10483" max="10483" width="12.69921875" style="112" customWidth="1"/>
    <col min="10484" max="10484" width="12.8984375" style="112" customWidth="1"/>
    <col min="10485" max="10488" width="10.3984375" style="112" customWidth="1"/>
    <col min="10489" max="10489" width="65.19921875" style="112" customWidth="1"/>
    <col min="10490" max="10737" width="9" style="112"/>
    <col min="10738" max="10738" width="7.09765625" style="112" customWidth="1"/>
    <col min="10739" max="10739" width="12.69921875" style="112" customWidth="1"/>
    <col min="10740" max="10740" width="12.8984375" style="112" customWidth="1"/>
    <col min="10741" max="10744" width="10.3984375" style="112" customWidth="1"/>
    <col min="10745" max="10745" width="65.19921875" style="112" customWidth="1"/>
    <col min="10746" max="10993" width="9" style="112"/>
    <col min="10994" max="10994" width="7.09765625" style="112" customWidth="1"/>
    <col min="10995" max="10995" width="12.69921875" style="112" customWidth="1"/>
    <col min="10996" max="10996" width="12.8984375" style="112" customWidth="1"/>
    <col min="10997" max="11000" width="10.3984375" style="112" customWidth="1"/>
    <col min="11001" max="11001" width="65.19921875" style="112" customWidth="1"/>
    <col min="11002" max="11249" width="9" style="112"/>
    <col min="11250" max="11250" width="7.09765625" style="112" customWidth="1"/>
    <col min="11251" max="11251" width="12.69921875" style="112" customWidth="1"/>
    <col min="11252" max="11252" width="12.8984375" style="112" customWidth="1"/>
    <col min="11253" max="11256" width="10.3984375" style="112" customWidth="1"/>
    <col min="11257" max="11257" width="65.19921875" style="112" customWidth="1"/>
    <col min="11258" max="11505" width="9" style="112"/>
    <col min="11506" max="11506" width="7.09765625" style="112" customWidth="1"/>
    <col min="11507" max="11507" width="12.69921875" style="112" customWidth="1"/>
    <col min="11508" max="11508" width="12.8984375" style="112" customWidth="1"/>
    <col min="11509" max="11512" width="10.3984375" style="112" customWidth="1"/>
    <col min="11513" max="11513" width="65.19921875" style="112" customWidth="1"/>
    <col min="11514" max="11761" width="9" style="112"/>
    <col min="11762" max="11762" width="7.09765625" style="112" customWidth="1"/>
    <col min="11763" max="11763" width="12.69921875" style="112" customWidth="1"/>
    <col min="11764" max="11764" width="12.8984375" style="112" customWidth="1"/>
    <col min="11765" max="11768" width="10.3984375" style="112" customWidth="1"/>
    <col min="11769" max="11769" width="65.19921875" style="112" customWidth="1"/>
    <col min="11770" max="12017" width="9" style="112"/>
    <col min="12018" max="12018" width="7.09765625" style="112" customWidth="1"/>
    <col min="12019" max="12019" width="12.69921875" style="112" customWidth="1"/>
    <col min="12020" max="12020" width="12.8984375" style="112" customWidth="1"/>
    <col min="12021" max="12024" width="10.3984375" style="112" customWidth="1"/>
    <col min="12025" max="12025" width="65.19921875" style="112" customWidth="1"/>
    <col min="12026" max="12273" width="9" style="112"/>
    <col min="12274" max="12274" width="7.09765625" style="112" customWidth="1"/>
    <col min="12275" max="12275" width="12.69921875" style="112" customWidth="1"/>
    <col min="12276" max="12276" width="12.8984375" style="112" customWidth="1"/>
    <col min="12277" max="12280" width="10.3984375" style="112" customWidth="1"/>
    <col min="12281" max="12281" width="65.19921875" style="112" customWidth="1"/>
    <col min="12282" max="12529" width="9" style="112"/>
    <col min="12530" max="12530" width="7.09765625" style="112" customWidth="1"/>
    <col min="12531" max="12531" width="12.69921875" style="112" customWidth="1"/>
    <col min="12532" max="12532" width="12.8984375" style="112" customWidth="1"/>
    <col min="12533" max="12536" width="10.3984375" style="112" customWidth="1"/>
    <col min="12537" max="12537" width="65.19921875" style="112" customWidth="1"/>
    <col min="12538" max="12785" width="9" style="112"/>
    <col min="12786" max="12786" width="7.09765625" style="112" customWidth="1"/>
    <col min="12787" max="12787" width="12.69921875" style="112" customWidth="1"/>
    <col min="12788" max="12788" width="12.8984375" style="112" customWidth="1"/>
    <col min="12789" max="12792" width="10.3984375" style="112" customWidth="1"/>
    <col min="12793" max="12793" width="65.19921875" style="112" customWidth="1"/>
    <col min="12794" max="13041" width="9" style="112"/>
    <col min="13042" max="13042" width="7.09765625" style="112" customWidth="1"/>
    <col min="13043" max="13043" width="12.69921875" style="112" customWidth="1"/>
    <col min="13044" max="13044" width="12.8984375" style="112" customWidth="1"/>
    <col min="13045" max="13048" width="10.3984375" style="112" customWidth="1"/>
    <col min="13049" max="13049" width="65.19921875" style="112" customWidth="1"/>
    <col min="13050" max="13297" width="9" style="112"/>
    <col min="13298" max="13298" width="7.09765625" style="112" customWidth="1"/>
    <col min="13299" max="13299" width="12.69921875" style="112" customWidth="1"/>
    <col min="13300" max="13300" width="12.8984375" style="112" customWidth="1"/>
    <col min="13301" max="13304" width="10.3984375" style="112" customWidth="1"/>
    <col min="13305" max="13305" width="65.19921875" style="112" customWidth="1"/>
    <col min="13306" max="13553" width="9" style="112"/>
    <col min="13554" max="13554" width="7.09765625" style="112" customWidth="1"/>
    <col min="13555" max="13555" width="12.69921875" style="112" customWidth="1"/>
    <col min="13556" max="13556" width="12.8984375" style="112" customWidth="1"/>
    <col min="13557" max="13560" width="10.3984375" style="112" customWidth="1"/>
    <col min="13561" max="13561" width="65.19921875" style="112" customWidth="1"/>
    <col min="13562" max="13809" width="9" style="112"/>
    <col min="13810" max="13810" width="7.09765625" style="112" customWidth="1"/>
    <col min="13811" max="13811" width="12.69921875" style="112" customWidth="1"/>
    <col min="13812" max="13812" width="12.8984375" style="112" customWidth="1"/>
    <col min="13813" max="13816" width="10.3984375" style="112" customWidth="1"/>
    <col min="13817" max="13817" width="65.19921875" style="112" customWidth="1"/>
    <col min="13818" max="14065" width="9" style="112"/>
    <col min="14066" max="14066" width="7.09765625" style="112" customWidth="1"/>
    <col min="14067" max="14067" width="12.69921875" style="112" customWidth="1"/>
    <col min="14068" max="14068" width="12.8984375" style="112" customWidth="1"/>
    <col min="14069" max="14072" width="10.3984375" style="112" customWidth="1"/>
    <col min="14073" max="14073" width="65.19921875" style="112" customWidth="1"/>
    <col min="14074" max="14321" width="9" style="112"/>
    <col min="14322" max="14322" width="7.09765625" style="112" customWidth="1"/>
    <col min="14323" max="14323" width="12.69921875" style="112" customWidth="1"/>
    <col min="14324" max="14324" width="12.8984375" style="112" customWidth="1"/>
    <col min="14325" max="14328" width="10.3984375" style="112" customWidth="1"/>
    <col min="14329" max="14329" width="65.19921875" style="112" customWidth="1"/>
    <col min="14330" max="14577" width="9" style="112"/>
    <col min="14578" max="14578" width="7.09765625" style="112" customWidth="1"/>
    <col min="14579" max="14579" width="12.69921875" style="112" customWidth="1"/>
    <col min="14580" max="14580" width="12.8984375" style="112" customWidth="1"/>
    <col min="14581" max="14584" width="10.3984375" style="112" customWidth="1"/>
    <col min="14585" max="14585" width="65.19921875" style="112" customWidth="1"/>
    <col min="14586" max="14833" width="9" style="112"/>
    <col min="14834" max="14834" width="7.09765625" style="112" customWidth="1"/>
    <col min="14835" max="14835" width="12.69921875" style="112" customWidth="1"/>
    <col min="14836" max="14836" width="12.8984375" style="112" customWidth="1"/>
    <col min="14837" max="14840" width="10.3984375" style="112" customWidth="1"/>
    <col min="14841" max="14841" width="65.19921875" style="112" customWidth="1"/>
    <col min="14842" max="15089" width="9" style="112"/>
    <col min="15090" max="15090" width="7.09765625" style="112" customWidth="1"/>
    <col min="15091" max="15091" width="12.69921875" style="112" customWidth="1"/>
    <col min="15092" max="15092" width="12.8984375" style="112" customWidth="1"/>
    <col min="15093" max="15096" width="10.3984375" style="112" customWidth="1"/>
    <col min="15097" max="15097" width="65.19921875" style="112" customWidth="1"/>
    <col min="15098" max="15345" width="9" style="112"/>
    <col min="15346" max="15346" width="7.09765625" style="112" customWidth="1"/>
    <col min="15347" max="15347" width="12.69921875" style="112" customWidth="1"/>
    <col min="15348" max="15348" width="12.8984375" style="112" customWidth="1"/>
    <col min="15349" max="15352" width="10.3984375" style="112" customWidth="1"/>
    <col min="15353" max="15353" width="65.19921875" style="112" customWidth="1"/>
    <col min="15354" max="15601" width="9" style="112"/>
    <col min="15602" max="15602" width="7.09765625" style="112" customWidth="1"/>
    <col min="15603" max="15603" width="12.69921875" style="112" customWidth="1"/>
    <col min="15604" max="15604" width="12.8984375" style="112" customWidth="1"/>
    <col min="15605" max="15608" width="10.3984375" style="112" customWidth="1"/>
    <col min="15609" max="15609" width="65.19921875" style="112" customWidth="1"/>
    <col min="15610" max="15857" width="9" style="112"/>
    <col min="15858" max="15858" width="7.09765625" style="112" customWidth="1"/>
    <col min="15859" max="15859" width="12.69921875" style="112" customWidth="1"/>
    <col min="15860" max="15860" width="12.8984375" style="112" customWidth="1"/>
    <col min="15861" max="15864" width="10.3984375" style="112" customWidth="1"/>
    <col min="15865" max="15865" width="65.19921875" style="112" customWidth="1"/>
    <col min="15866" max="16113" width="9" style="112"/>
    <col min="16114" max="16114" width="7.09765625" style="112" customWidth="1"/>
    <col min="16115" max="16115" width="12.69921875" style="112" customWidth="1"/>
    <col min="16116" max="16116" width="12.8984375" style="112" customWidth="1"/>
    <col min="16117" max="16120" width="10.3984375" style="112" customWidth="1"/>
    <col min="16121" max="16121" width="65.19921875" style="112" customWidth="1"/>
    <col min="16122" max="16384" width="9" style="112"/>
  </cols>
  <sheetData>
    <row r="1" spans="1:8" ht="21" x14ac:dyDescent="0.4">
      <c r="A1" s="308" t="s">
        <v>1427</v>
      </c>
      <c r="B1" s="308"/>
      <c r="C1" s="308"/>
      <c r="D1" s="308"/>
      <c r="E1" s="308"/>
      <c r="F1" s="308"/>
      <c r="G1" s="308"/>
      <c r="H1" s="308"/>
    </row>
    <row r="2" spans="1:8" ht="21" x14ac:dyDescent="0.4">
      <c r="A2" s="309" t="s">
        <v>2358</v>
      </c>
      <c r="B2" s="309"/>
      <c r="C2" s="309"/>
      <c r="D2" s="309"/>
      <c r="E2" s="309"/>
      <c r="F2" s="309"/>
      <c r="G2" s="309"/>
      <c r="H2" s="309"/>
    </row>
    <row r="3" spans="1:8" s="113" customFormat="1" ht="42" x14ac:dyDescent="0.3">
      <c r="A3" s="310" t="s">
        <v>65</v>
      </c>
      <c r="B3" s="310" t="s">
        <v>1428</v>
      </c>
      <c r="C3" s="249" t="s">
        <v>1429</v>
      </c>
      <c r="D3" s="250" t="s">
        <v>1430</v>
      </c>
      <c r="E3" s="312" t="s">
        <v>66</v>
      </c>
      <c r="F3" s="251" t="s">
        <v>67</v>
      </c>
      <c r="G3" s="314" t="s">
        <v>66</v>
      </c>
      <c r="H3" s="310" t="s">
        <v>1431</v>
      </c>
    </row>
    <row r="4" spans="1:8" s="113" customFormat="1" ht="21" x14ac:dyDescent="0.3">
      <c r="A4" s="311"/>
      <c r="B4" s="311"/>
      <c r="C4" s="249" t="s">
        <v>1432</v>
      </c>
      <c r="D4" s="252" t="s">
        <v>1432</v>
      </c>
      <c r="E4" s="313"/>
      <c r="F4" s="251" t="s">
        <v>1432</v>
      </c>
      <c r="G4" s="315"/>
      <c r="H4" s="311"/>
    </row>
    <row r="5" spans="1:8" s="286" customFormat="1" ht="21" x14ac:dyDescent="0.25">
      <c r="A5" s="280">
        <v>1</v>
      </c>
      <c r="B5" s="281" t="s">
        <v>59</v>
      </c>
      <c r="C5" s="282">
        <v>61</v>
      </c>
      <c r="D5" s="250">
        <f>C5-F5</f>
        <v>61</v>
      </c>
      <c r="E5" s="283">
        <f t="shared" ref="E5:E12" si="0">D5/C5*100</f>
        <v>100</v>
      </c>
      <c r="F5" s="251"/>
      <c r="G5" s="284">
        <f t="shared" ref="G5:G11" si="1">F5/C5*100</f>
        <v>0</v>
      </c>
      <c r="H5" s="285"/>
    </row>
    <row r="6" spans="1:8" s="286" customFormat="1" ht="21" x14ac:dyDescent="0.25">
      <c r="A6" s="280">
        <v>2</v>
      </c>
      <c r="B6" s="281" t="s">
        <v>63</v>
      </c>
      <c r="C6" s="282">
        <v>83</v>
      </c>
      <c r="D6" s="250">
        <f t="shared" ref="D6:D11" si="2">C6-F6</f>
        <v>83</v>
      </c>
      <c r="E6" s="283">
        <f t="shared" si="0"/>
        <v>100</v>
      </c>
      <c r="F6" s="251"/>
      <c r="G6" s="284">
        <f t="shared" si="1"/>
        <v>0</v>
      </c>
      <c r="H6" s="285"/>
    </row>
    <row r="7" spans="1:8" ht="21" x14ac:dyDescent="0.4">
      <c r="A7" s="210">
        <v>3</v>
      </c>
      <c r="B7" s="181" t="s">
        <v>64</v>
      </c>
      <c r="C7" s="253">
        <v>210</v>
      </c>
      <c r="D7" s="250">
        <f t="shared" si="2"/>
        <v>210</v>
      </c>
      <c r="E7" s="254">
        <f t="shared" si="0"/>
        <v>100</v>
      </c>
      <c r="F7" s="255"/>
      <c r="G7" s="256">
        <f t="shared" si="1"/>
        <v>0</v>
      </c>
      <c r="H7" s="257" t="s">
        <v>1437</v>
      </c>
    </row>
    <row r="8" spans="1:8" ht="21" x14ac:dyDescent="0.4">
      <c r="A8" s="210">
        <v>4</v>
      </c>
      <c r="B8" s="181" t="s">
        <v>60</v>
      </c>
      <c r="C8" s="253">
        <v>127</v>
      </c>
      <c r="D8" s="250">
        <f t="shared" si="2"/>
        <v>127</v>
      </c>
      <c r="E8" s="254">
        <f t="shared" si="0"/>
        <v>100</v>
      </c>
      <c r="F8" s="255"/>
      <c r="G8" s="256">
        <f t="shared" si="1"/>
        <v>0</v>
      </c>
      <c r="H8" s="181"/>
    </row>
    <row r="9" spans="1:8" ht="21" x14ac:dyDescent="0.4">
      <c r="A9" s="210">
        <v>5</v>
      </c>
      <c r="B9" s="181" t="s">
        <v>62</v>
      </c>
      <c r="C9" s="253">
        <v>74</v>
      </c>
      <c r="D9" s="250">
        <f t="shared" si="2"/>
        <v>74</v>
      </c>
      <c r="E9" s="254">
        <f t="shared" si="0"/>
        <v>100</v>
      </c>
      <c r="F9" s="255"/>
      <c r="G9" s="256">
        <f t="shared" si="1"/>
        <v>0</v>
      </c>
      <c r="H9" s="181"/>
    </row>
    <row r="10" spans="1:8" ht="21" x14ac:dyDescent="0.4">
      <c r="A10" s="210">
        <v>6</v>
      </c>
      <c r="B10" s="181" t="s">
        <v>61</v>
      </c>
      <c r="C10" s="253">
        <v>168</v>
      </c>
      <c r="D10" s="250">
        <f t="shared" si="2"/>
        <v>168</v>
      </c>
      <c r="E10" s="254">
        <f t="shared" si="0"/>
        <v>100</v>
      </c>
      <c r="F10" s="255"/>
      <c r="G10" s="256">
        <f t="shared" si="1"/>
        <v>0</v>
      </c>
      <c r="H10" s="181"/>
    </row>
    <row r="11" spans="1:8" ht="21" x14ac:dyDescent="0.4">
      <c r="A11" s="210">
        <v>7</v>
      </c>
      <c r="B11" s="181" t="s">
        <v>58</v>
      </c>
      <c r="C11" s="253">
        <v>151</v>
      </c>
      <c r="D11" s="250">
        <f t="shared" si="2"/>
        <v>151</v>
      </c>
      <c r="E11" s="254">
        <f t="shared" si="0"/>
        <v>100</v>
      </c>
      <c r="F11" s="255"/>
      <c r="G11" s="258">
        <f t="shared" si="1"/>
        <v>0</v>
      </c>
      <c r="H11" s="257"/>
    </row>
    <row r="12" spans="1:8" ht="21.6" thickBot="1" x14ac:dyDescent="0.45">
      <c r="A12" s="303" t="s">
        <v>1433</v>
      </c>
      <c r="B12" s="304"/>
      <c r="C12" s="259">
        <f>SUM(C5:C11)</f>
        <v>874</v>
      </c>
      <c r="D12" s="260">
        <f>SUM(D5:D11)</f>
        <v>874</v>
      </c>
      <c r="E12" s="261">
        <f t="shared" si="0"/>
        <v>100</v>
      </c>
      <c r="F12" s="262">
        <f>SUM(F5:F11)</f>
        <v>0</v>
      </c>
      <c r="G12" s="263">
        <f>F12/C12*100</f>
        <v>0</v>
      </c>
      <c r="H12" s="264"/>
    </row>
    <row r="13" spans="1:8" ht="21.6" thickTop="1" x14ac:dyDescent="0.4">
      <c r="A13" s="133"/>
      <c r="B13" s="265" t="s">
        <v>1428</v>
      </c>
      <c r="C13" s="139" t="s">
        <v>1434</v>
      </c>
      <c r="D13" s="139" t="s">
        <v>1435</v>
      </c>
      <c r="E13" s="133"/>
      <c r="F13" s="133"/>
      <c r="G13" s="133"/>
      <c r="H13" s="133"/>
    </row>
    <row r="14" spans="1:8" x14ac:dyDescent="0.3">
      <c r="B14" s="114" t="s">
        <v>59</v>
      </c>
      <c r="C14" s="117">
        <f t="shared" ref="C14:C21" si="3">E5</f>
        <v>100</v>
      </c>
      <c r="D14" s="118">
        <f t="shared" ref="D14:D21" si="4">G5</f>
        <v>0</v>
      </c>
    </row>
    <row r="15" spans="1:8" x14ac:dyDescent="0.3">
      <c r="B15" s="114" t="s">
        <v>63</v>
      </c>
      <c r="C15" s="117">
        <f t="shared" si="3"/>
        <v>100</v>
      </c>
      <c r="D15" s="118">
        <f t="shared" si="4"/>
        <v>0</v>
      </c>
    </row>
    <row r="16" spans="1:8" x14ac:dyDescent="0.3">
      <c r="B16" s="114" t="s">
        <v>64</v>
      </c>
      <c r="C16" s="117">
        <f t="shared" si="3"/>
        <v>100</v>
      </c>
      <c r="D16" s="118">
        <f t="shared" si="4"/>
        <v>0</v>
      </c>
    </row>
    <row r="17" spans="2:4" x14ac:dyDescent="0.3">
      <c r="B17" s="114" t="s">
        <v>60</v>
      </c>
      <c r="C17" s="117">
        <f t="shared" si="3"/>
        <v>100</v>
      </c>
      <c r="D17" s="118">
        <f t="shared" si="4"/>
        <v>0</v>
      </c>
    </row>
    <row r="18" spans="2:4" x14ac:dyDescent="0.3">
      <c r="B18" s="114" t="s">
        <v>62</v>
      </c>
      <c r="C18" s="117">
        <f t="shared" si="3"/>
        <v>100</v>
      </c>
      <c r="D18" s="118">
        <f t="shared" si="4"/>
        <v>0</v>
      </c>
    </row>
    <row r="19" spans="2:4" x14ac:dyDescent="0.3">
      <c r="B19" s="114" t="s">
        <v>61</v>
      </c>
      <c r="C19" s="117">
        <f t="shared" si="3"/>
        <v>100</v>
      </c>
      <c r="D19" s="118">
        <f t="shared" si="4"/>
        <v>0</v>
      </c>
    </row>
    <row r="20" spans="2:4" x14ac:dyDescent="0.3">
      <c r="B20" s="114" t="s">
        <v>58</v>
      </c>
      <c r="C20" s="117">
        <f t="shared" si="3"/>
        <v>100</v>
      </c>
      <c r="D20" s="118">
        <f t="shared" si="4"/>
        <v>0</v>
      </c>
    </row>
    <row r="21" spans="2:4" x14ac:dyDescent="0.3">
      <c r="B21" s="115" t="s">
        <v>1433</v>
      </c>
      <c r="C21" s="117">
        <f t="shared" si="3"/>
        <v>100</v>
      </c>
      <c r="D21" s="118">
        <f t="shared" si="4"/>
        <v>0</v>
      </c>
    </row>
    <row r="22" spans="2:4" x14ac:dyDescent="0.3">
      <c r="C22" s="116"/>
    </row>
    <row r="33" spans="1:4" x14ac:dyDescent="0.3">
      <c r="A33" s="119" t="s">
        <v>1436</v>
      </c>
    </row>
    <row r="34" spans="1:4" x14ac:dyDescent="0.3">
      <c r="A34" s="119"/>
    </row>
    <row r="35" spans="1:4" x14ac:dyDescent="0.3">
      <c r="B35" s="120"/>
      <c r="C35" s="305"/>
      <c r="D35" s="305"/>
    </row>
    <row r="36" spans="1:4" x14ac:dyDescent="0.3">
      <c r="B36" s="119"/>
      <c r="C36" s="306"/>
      <c r="D36" s="306"/>
    </row>
    <row r="37" spans="1:4" x14ac:dyDescent="0.3">
      <c r="B37" s="119"/>
      <c r="C37" s="307"/>
      <c r="D37" s="307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370078740157483" right="0.23622047244094491" top="0.35433070866141736" bottom="0.35433070866141736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topLeftCell="A3" zoomScale="82" zoomScaleNormal="82" workbookViewId="0">
      <selection sqref="A1:N27"/>
    </sheetView>
  </sheetViews>
  <sheetFormatPr defaultRowHeight="18" x14ac:dyDescent="0.35"/>
  <cols>
    <col min="1" max="14" width="11.59765625" style="4" customWidth="1"/>
    <col min="15" max="256" width="9" style="4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269" width="12.69921875" style="4" customWidth="1"/>
    <col min="270" max="270" width="9.69921875" style="4" customWidth="1"/>
    <col min="271" max="512" width="9" style="4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525" width="12.69921875" style="4" customWidth="1"/>
    <col min="526" max="526" width="9.69921875" style="4" customWidth="1"/>
    <col min="527" max="768" width="9" style="4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781" width="12.69921875" style="4" customWidth="1"/>
    <col min="782" max="782" width="9.69921875" style="4" customWidth="1"/>
    <col min="783" max="1024" width="9" style="4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037" width="12.69921875" style="4" customWidth="1"/>
    <col min="1038" max="1038" width="9.69921875" style="4" customWidth="1"/>
    <col min="1039" max="1280" width="9" style="4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293" width="12.69921875" style="4" customWidth="1"/>
    <col min="1294" max="1294" width="9.69921875" style="4" customWidth="1"/>
    <col min="1295" max="1536" width="9" style="4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549" width="12.69921875" style="4" customWidth="1"/>
    <col min="1550" max="1550" width="9.69921875" style="4" customWidth="1"/>
    <col min="1551" max="1792" width="9" style="4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1805" width="12.69921875" style="4" customWidth="1"/>
    <col min="1806" max="1806" width="9.69921875" style="4" customWidth="1"/>
    <col min="1807" max="2048" width="9" style="4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061" width="12.69921875" style="4" customWidth="1"/>
    <col min="2062" max="2062" width="9.69921875" style="4" customWidth="1"/>
    <col min="2063" max="2304" width="9" style="4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317" width="12.69921875" style="4" customWidth="1"/>
    <col min="2318" max="2318" width="9.69921875" style="4" customWidth="1"/>
    <col min="2319" max="2560" width="9" style="4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573" width="12.69921875" style="4" customWidth="1"/>
    <col min="2574" max="2574" width="9.69921875" style="4" customWidth="1"/>
    <col min="2575" max="2816" width="9" style="4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2829" width="12.69921875" style="4" customWidth="1"/>
    <col min="2830" max="2830" width="9.69921875" style="4" customWidth="1"/>
    <col min="2831" max="3072" width="9" style="4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085" width="12.69921875" style="4" customWidth="1"/>
    <col min="3086" max="3086" width="9.69921875" style="4" customWidth="1"/>
    <col min="3087" max="3328" width="9" style="4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341" width="12.69921875" style="4" customWidth="1"/>
    <col min="3342" max="3342" width="9.69921875" style="4" customWidth="1"/>
    <col min="3343" max="3584" width="9" style="4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597" width="12.69921875" style="4" customWidth="1"/>
    <col min="3598" max="3598" width="9.69921875" style="4" customWidth="1"/>
    <col min="3599" max="3840" width="9" style="4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3853" width="12.69921875" style="4" customWidth="1"/>
    <col min="3854" max="3854" width="9.69921875" style="4" customWidth="1"/>
    <col min="3855" max="4096" width="9" style="4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109" width="12.69921875" style="4" customWidth="1"/>
    <col min="4110" max="4110" width="9.69921875" style="4" customWidth="1"/>
    <col min="4111" max="4352" width="9" style="4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365" width="12.69921875" style="4" customWidth="1"/>
    <col min="4366" max="4366" width="9.69921875" style="4" customWidth="1"/>
    <col min="4367" max="4608" width="9" style="4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621" width="12.69921875" style="4" customWidth="1"/>
    <col min="4622" max="4622" width="9.69921875" style="4" customWidth="1"/>
    <col min="4623" max="4864" width="9" style="4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4877" width="12.69921875" style="4" customWidth="1"/>
    <col min="4878" max="4878" width="9.69921875" style="4" customWidth="1"/>
    <col min="4879" max="5120" width="9" style="4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133" width="12.69921875" style="4" customWidth="1"/>
    <col min="5134" max="5134" width="9.69921875" style="4" customWidth="1"/>
    <col min="5135" max="5376" width="9" style="4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389" width="12.69921875" style="4" customWidth="1"/>
    <col min="5390" max="5390" width="9.69921875" style="4" customWidth="1"/>
    <col min="5391" max="5632" width="9" style="4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645" width="12.69921875" style="4" customWidth="1"/>
    <col min="5646" max="5646" width="9.69921875" style="4" customWidth="1"/>
    <col min="5647" max="5888" width="9" style="4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5901" width="12.69921875" style="4" customWidth="1"/>
    <col min="5902" max="5902" width="9.69921875" style="4" customWidth="1"/>
    <col min="5903" max="6144" width="9" style="4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157" width="12.69921875" style="4" customWidth="1"/>
    <col min="6158" max="6158" width="9.69921875" style="4" customWidth="1"/>
    <col min="6159" max="6400" width="9" style="4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413" width="12.69921875" style="4" customWidth="1"/>
    <col min="6414" max="6414" width="9.69921875" style="4" customWidth="1"/>
    <col min="6415" max="6656" width="9" style="4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669" width="12.69921875" style="4" customWidth="1"/>
    <col min="6670" max="6670" width="9.69921875" style="4" customWidth="1"/>
    <col min="6671" max="6912" width="9" style="4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6925" width="12.69921875" style="4" customWidth="1"/>
    <col min="6926" max="6926" width="9.69921875" style="4" customWidth="1"/>
    <col min="6927" max="7168" width="9" style="4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181" width="12.69921875" style="4" customWidth="1"/>
    <col min="7182" max="7182" width="9.69921875" style="4" customWidth="1"/>
    <col min="7183" max="7424" width="9" style="4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437" width="12.69921875" style="4" customWidth="1"/>
    <col min="7438" max="7438" width="9.69921875" style="4" customWidth="1"/>
    <col min="7439" max="7680" width="9" style="4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693" width="12.69921875" style="4" customWidth="1"/>
    <col min="7694" max="7694" width="9.69921875" style="4" customWidth="1"/>
    <col min="7695" max="7936" width="9" style="4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7949" width="12.69921875" style="4" customWidth="1"/>
    <col min="7950" max="7950" width="9.69921875" style="4" customWidth="1"/>
    <col min="7951" max="8192" width="9" style="4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205" width="12.69921875" style="4" customWidth="1"/>
    <col min="8206" max="8206" width="9.69921875" style="4" customWidth="1"/>
    <col min="8207" max="8448" width="9" style="4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461" width="12.69921875" style="4" customWidth="1"/>
    <col min="8462" max="8462" width="9.69921875" style="4" customWidth="1"/>
    <col min="8463" max="8704" width="9" style="4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717" width="12.69921875" style="4" customWidth="1"/>
    <col min="8718" max="8718" width="9.69921875" style="4" customWidth="1"/>
    <col min="8719" max="8960" width="9" style="4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8973" width="12.69921875" style="4" customWidth="1"/>
    <col min="8974" max="8974" width="9.69921875" style="4" customWidth="1"/>
    <col min="8975" max="9216" width="9" style="4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229" width="12.69921875" style="4" customWidth="1"/>
    <col min="9230" max="9230" width="9.69921875" style="4" customWidth="1"/>
    <col min="9231" max="9472" width="9" style="4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485" width="12.69921875" style="4" customWidth="1"/>
    <col min="9486" max="9486" width="9.69921875" style="4" customWidth="1"/>
    <col min="9487" max="9728" width="9" style="4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741" width="12.69921875" style="4" customWidth="1"/>
    <col min="9742" max="9742" width="9.69921875" style="4" customWidth="1"/>
    <col min="9743" max="9984" width="9" style="4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9997" width="12.69921875" style="4" customWidth="1"/>
    <col min="9998" max="9998" width="9.69921875" style="4" customWidth="1"/>
    <col min="9999" max="10240" width="9" style="4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253" width="12.69921875" style="4" customWidth="1"/>
    <col min="10254" max="10254" width="9.69921875" style="4" customWidth="1"/>
    <col min="10255" max="10496" width="9" style="4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509" width="12.69921875" style="4" customWidth="1"/>
    <col min="10510" max="10510" width="9.69921875" style="4" customWidth="1"/>
    <col min="10511" max="10752" width="9" style="4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0765" width="12.69921875" style="4" customWidth="1"/>
    <col min="10766" max="10766" width="9.69921875" style="4" customWidth="1"/>
    <col min="10767" max="11008" width="9" style="4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021" width="12.69921875" style="4" customWidth="1"/>
    <col min="11022" max="11022" width="9.69921875" style="4" customWidth="1"/>
    <col min="11023" max="11264" width="9" style="4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277" width="12.69921875" style="4" customWidth="1"/>
    <col min="11278" max="11278" width="9.69921875" style="4" customWidth="1"/>
    <col min="11279" max="11520" width="9" style="4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533" width="12.69921875" style="4" customWidth="1"/>
    <col min="11534" max="11534" width="9.69921875" style="4" customWidth="1"/>
    <col min="11535" max="11776" width="9" style="4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1789" width="12.69921875" style="4" customWidth="1"/>
    <col min="11790" max="11790" width="9.69921875" style="4" customWidth="1"/>
    <col min="11791" max="12032" width="9" style="4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045" width="12.69921875" style="4" customWidth="1"/>
    <col min="12046" max="12046" width="9.69921875" style="4" customWidth="1"/>
    <col min="12047" max="12288" width="9" style="4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301" width="12.69921875" style="4" customWidth="1"/>
    <col min="12302" max="12302" width="9.69921875" style="4" customWidth="1"/>
    <col min="12303" max="12544" width="9" style="4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557" width="12.69921875" style="4" customWidth="1"/>
    <col min="12558" max="12558" width="9.69921875" style="4" customWidth="1"/>
    <col min="12559" max="12800" width="9" style="4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2813" width="12.69921875" style="4" customWidth="1"/>
    <col min="12814" max="12814" width="9.69921875" style="4" customWidth="1"/>
    <col min="12815" max="13056" width="9" style="4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069" width="12.69921875" style="4" customWidth="1"/>
    <col min="13070" max="13070" width="9.69921875" style="4" customWidth="1"/>
    <col min="13071" max="13312" width="9" style="4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325" width="12.69921875" style="4" customWidth="1"/>
    <col min="13326" max="13326" width="9.69921875" style="4" customWidth="1"/>
    <col min="13327" max="13568" width="9" style="4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581" width="12.69921875" style="4" customWidth="1"/>
    <col min="13582" max="13582" width="9.69921875" style="4" customWidth="1"/>
    <col min="13583" max="13824" width="9" style="4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3837" width="12.69921875" style="4" customWidth="1"/>
    <col min="13838" max="13838" width="9.69921875" style="4" customWidth="1"/>
    <col min="13839" max="14080" width="9" style="4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093" width="12.69921875" style="4" customWidth="1"/>
    <col min="14094" max="14094" width="9.69921875" style="4" customWidth="1"/>
    <col min="14095" max="14336" width="9" style="4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349" width="12.69921875" style="4" customWidth="1"/>
    <col min="14350" max="14350" width="9.69921875" style="4" customWidth="1"/>
    <col min="14351" max="14592" width="9" style="4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605" width="12.69921875" style="4" customWidth="1"/>
    <col min="14606" max="14606" width="9.69921875" style="4" customWidth="1"/>
    <col min="14607" max="14848" width="9" style="4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4861" width="12.69921875" style="4" customWidth="1"/>
    <col min="14862" max="14862" width="9.69921875" style="4" customWidth="1"/>
    <col min="14863" max="15104" width="9" style="4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117" width="12.69921875" style="4" customWidth="1"/>
    <col min="15118" max="15118" width="9.69921875" style="4" customWidth="1"/>
    <col min="15119" max="15360" width="9" style="4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373" width="12.69921875" style="4" customWidth="1"/>
    <col min="15374" max="15374" width="9.69921875" style="4" customWidth="1"/>
    <col min="15375" max="15616" width="9" style="4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629" width="12.69921875" style="4" customWidth="1"/>
    <col min="15630" max="15630" width="9.69921875" style="4" customWidth="1"/>
    <col min="15631" max="15872" width="9" style="4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5885" width="12.69921875" style="4" customWidth="1"/>
    <col min="15886" max="15886" width="9.69921875" style="4" customWidth="1"/>
    <col min="15887" max="16128" width="9" style="4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141" width="12.69921875" style="4" customWidth="1"/>
    <col min="16142" max="16142" width="9.69921875" style="4" customWidth="1"/>
    <col min="16143" max="16384" width="9" style="4"/>
  </cols>
  <sheetData>
    <row r="1" spans="1:14" x14ac:dyDescent="0.35">
      <c r="M1" s="316" t="s">
        <v>68</v>
      </c>
      <c r="N1" s="316"/>
    </row>
    <row r="2" spans="1:14" x14ac:dyDescent="0.35">
      <c r="A2" s="317" t="s">
        <v>69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</row>
    <row r="3" spans="1:14" x14ac:dyDescent="0.35">
      <c r="A3" s="317" t="s">
        <v>2358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</row>
    <row r="4" spans="1:14" x14ac:dyDescent="0.35">
      <c r="A4" s="318" t="s">
        <v>70</v>
      </c>
      <c r="B4" s="318"/>
      <c r="C4" s="319" t="s">
        <v>71</v>
      </c>
      <c r="D4" s="319"/>
      <c r="E4" s="318" t="s">
        <v>72</v>
      </c>
      <c r="F4" s="318"/>
      <c r="G4" s="320" t="s">
        <v>73</v>
      </c>
      <c r="H4" s="320"/>
      <c r="I4" s="320" t="s">
        <v>74</v>
      </c>
      <c r="J4" s="320"/>
      <c r="K4" s="320" t="s">
        <v>75</v>
      </c>
      <c r="L4" s="320"/>
      <c r="M4" s="320" t="s">
        <v>76</v>
      </c>
      <c r="N4" s="320"/>
    </row>
    <row r="5" spans="1:14" x14ac:dyDescent="0.35">
      <c r="A5" s="122" t="s">
        <v>77</v>
      </c>
      <c r="B5" s="5" t="s">
        <v>78</v>
      </c>
      <c r="C5" s="122" t="s">
        <v>77</v>
      </c>
      <c r="D5" s="5" t="s">
        <v>78</v>
      </c>
      <c r="E5" s="122" t="s">
        <v>77</v>
      </c>
      <c r="F5" s="5" t="s">
        <v>78</v>
      </c>
      <c r="G5" s="122" t="s">
        <v>77</v>
      </c>
      <c r="H5" s="5" t="s">
        <v>78</v>
      </c>
      <c r="I5" s="122" t="s">
        <v>77</v>
      </c>
      <c r="J5" s="5" t="s">
        <v>78</v>
      </c>
      <c r="K5" s="122" t="s">
        <v>77</v>
      </c>
      <c r="L5" s="5" t="s">
        <v>78</v>
      </c>
      <c r="M5" s="122" t="s">
        <v>77</v>
      </c>
      <c r="N5" s="5" t="s">
        <v>78</v>
      </c>
    </row>
    <row r="6" spans="1:14" s="2" customFormat="1" x14ac:dyDescent="0.35">
      <c r="A6" s="3" t="s">
        <v>58</v>
      </c>
      <c r="B6" s="80">
        <v>50</v>
      </c>
      <c r="C6" s="13" t="s">
        <v>59</v>
      </c>
      <c r="D6" s="81">
        <v>40</v>
      </c>
      <c r="E6" s="3" t="s">
        <v>60</v>
      </c>
      <c r="F6" s="81">
        <v>50</v>
      </c>
      <c r="G6" s="3" t="s">
        <v>61</v>
      </c>
      <c r="H6" s="81">
        <v>50</v>
      </c>
      <c r="I6" s="13" t="s">
        <v>62</v>
      </c>
      <c r="J6" s="81">
        <v>50</v>
      </c>
      <c r="K6" s="42" t="s">
        <v>63</v>
      </c>
      <c r="L6" s="6">
        <v>50</v>
      </c>
      <c r="M6" s="3" t="s">
        <v>64</v>
      </c>
      <c r="N6" s="81">
        <v>50</v>
      </c>
    </row>
    <row r="7" spans="1:14" s="2" customFormat="1" x14ac:dyDescent="0.35">
      <c r="A7" s="3" t="s">
        <v>79</v>
      </c>
      <c r="B7" s="81">
        <v>35</v>
      </c>
      <c r="C7" s="13" t="s">
        <v>80</v>
      </c>
      <c r="D7" s="81">
        <v>50</v>
      </c>
      <c r="E7" s="3" t="s">
        <v>81</v>
      </c>
      <c r="F7" s="81">
        <v>50</v>
      </c>
      <c r="G7" s="3" t="s">
        <v>82</v>
      </c>
      <c r="H7" s="81">
        <v>50</v>
      </c>
      <c r="I7" s="13" t="s">
        <v>83</v>
      </c>
      <c r="J7" s="81">
        <v>50</v>
      </c>
      <c r="K7" s="42" t="s">
        <v>84</v>
      </c>
      <c r="L7" s="6">
        <v>50</v>
      </c>
      <c r="M7" s="3" t="s">
        <v>85</v>
      </c>
      <c r="N7" s="81">
        <v>50</v>
      </c>
    </row>
    <row r="8" spans="1:14" s="2" customFormat="1" x14ac:dyDescent="0.35">
      <c r="A8" s="3" t="s">
        <v>86</v>
      </c>
      <c r="B8" s="81">
        <v>40</v>
      </c>
      <c r="C8" s="13" t="s">
        <v>87</v>
      </c>
      <c r="D8" s="81">
        <v>50</v>
      </c>
      <c r="E8" s="3" t="s">
        <v>88</v>
      </c>
      <c r="F8" s="81">
        <v>50</v>
      </c>
      <c r="G8" s="3" t="s">
        <v>89</v>
      </c>
      <c r="H8" s="81">
        <v>50</v>
      </c>
      <c r="I8" s="13" t="s">
        <v>90</v>
      </c>
      <c r="J8" s="81">
        <v>50</v>
      </c>
      <c r="K8" s="42" t="s">
        <v>91</v>
      </c>
      <c r="L8" s="6">
        <v>50</v>
      </c>
      <c r="M8" s="3" t="s">
        <v>92</v>
      </c>
      <c r="N8" s="81">
        <v>50</v>
      </c>
    </row>
    <row r="9" spans="1:14" s="2" customFormat="1" x14ac:dyDescent="0.35">
      <c r="A9" s="3" t="s">
        <v>93</v>
      </c>
      <c r="B9" s="81">
        <v>50</v>
      </c>
      <c r="C9" s="13" t="s">
        <v>94</v>
      </c>
      <c r="D9" s="81">
        <v>35</v>
      </c>
      <c r="E9" s="3" t="s">
        <v>95</v>
      </c>
      <c r="F9" s="81">
        <v>50</v>
      </c>
      <c r="G9" s="3" t="s">
        <v>96</v>
      </c>
      <c r="H9" s="81">
        <v>50</v>
      </c>
      <c r="I9" s="13" t="s">
        <v>97</v>
      </c>
      <c r="J9" s="81">
        <v>50</v>
      </c>
      <c r="K9" s="42" t="s">
        <v>98</v>
      </c>
      <c r="L9" s="6">
        <v>40</v>
      </c>
      <c r="M9" s="3" t="s">
        <v>99</v>
      </c>
      <c r="N9" s="81">
        <v>50</v>
      </c>
    </row>
    <row r="10" spans="1:14" s="2" customFormat="1" x14ac:dyDescent="0.35">
      <c r="A10" s="3" t="s">
        <v>100</v>
      </c>
      <c r="B10" s="81">
        <v>50</v>
      </c>
      <c r="C10" s="13" t="s">
        <v>101</v>
      </c>
      <c r="D10" s="81">
        <v>40</v>
      </c>
      <c r="E10" s="3" t="s">
        <v>102</v>
      </c>
      <c r="F10" s="81">
        <v>50</v>
      </c>
      <c r="G10" s="3" t="s">
        <v>103</v>
      </c>
      <c r="H10" s="81">
        <v>50</v>
      </c>
      <c r="I10" s="13" t="s">
        <v>104</v>
      </c>
      <c r="J10" s="81">
        <v>50</v>
      </c>
      <c r="K10" s="42" t="s">
        <v>105</v>
      </c>
      <c r="L10" s="6">
        <v>50</v>
      </c>
      <c r="M10" s="7" t="s">
        <v>106</v>
      </c>
      <c r="N10" s="125"/>
    </row>
    <row r="11" spans="1:14" s="2" customFormat="1" x14ac:dyDescent="0.35">
      <c r="A11" s="3" t="s">
        <v>107</v>
      </c>
      <c r="B11" s="81">
        <v>50</v>
      </c>
      <c r="C11" s="13" t="s">
        <v>108</v>
      </c>
      <c r="D11" s="81">
        <v>45</v>
      </c>
      <c r="E11" s="3" t="s">
        <v>109</v>
      </c>
      <c r="F11" s="81">
        <v>50</v>
      </c>
      <c r="G11" s="3" t="s">
        <v>110</v>
      </c>
      <c r="H11" s="81">
        <v>50</v>
      </c>
      <c r="I11" s="13" t="s">
        <v>111</v>
      </c>
      <c r="J11" s="81">
        <v>50</v>
      </c>
      <c r="K11" s="42" t="s">
        <v>112</v>
      </c>
      <c r="L11" s="6">
        <v>50</v>
      </c>
      <c r="M11" s="3" t="s">
        <v>113</v>
      </c>
      <c r="N11" s="81">
        <v>50</v>
      </c>
    </row>
    <row r="12" spans="1:14" s="2" customFormat="1" ht="18.600000000000001" thickBot="1" x14ac:dyDescent="0.4">
      <c r="A12" s="3" t="s">
        <v>114</v>
      </c>
      <c r="B12" s="81">
        <v>50</v>
      </c>
      <c r="C12" s="13" t="s">
        <v>115</v>
      </c>
      <c r="D12" s="81">
        <v>50</v>
      </c>
      <c r="E12" s="3" t="s">
        <v>116</v>
      </c>
      <c r="F12" s="81">
        <v>50</v>
      </c>
      <c r="G12" s="3" t="s">
        <v>117</v>
      </c>
      <c r="H12" s="81">
        <v>45</v>
      </c>
      <c r="I12" s="82" t="s">
        <v>118</v>
      </c>
      <c r="J12" s="81">
        <v>50</v>
      </c>
      <c r="K12" s="8" t="s">
        <v>119</v>
      </c>
      <c r="L12" s="9">
        <f>AVERAGE(L6:L11)</f>
        <v>48.333333333333336</v>
      </c>
      <c r="M12" s="3" t="s">
        <v>120</v>
      </c>
      <c r="N12" s="81">
        <v>50</v>
      </c>
    </row>
    <row r="13" spans="1:14" s="2" customFormat="1" ht="18.600000000000001" thickTop="1" x14ac:dyDescent="0.35">
      <c r="A13" s="3" t="s">
        <v>121</v>
      </c>
      <c r="B13" s="81">
        <v>50</v>
      </c>
      <c r="C13" s="13" t="s">
        <v>122</v>
      </c>
      <c r="D13" s="81">
        <v>50</v>
      </c>
      <c r="E13" s="3" t="s">
        <v>123</v>
      </c>
      <c r="F13" s="81">
        <v>40</v>
      </c>
      <c r="G13" s="3" t="s">
        <v>124</v>
      </c>
      <c r="H13" s="81">
        <v>40</v>
      </c>
      <c r="I13" s="13" t="s">
        <v>125</v>
      </c>
      <c r="J13" s="81">
        <v>50</v>
      </c>
      <c r="K13" s="10"/>
      <c r="L13" s="10"/>
      <c r="M13" s="3" t="s">
        <v>126</v>
      </c>
      <c r="N13" s="81">
        <v>50</v>
      </c>
    </row>
    <row r="14" spans="1:14" s="2" customFormat="1" ht="18.600000000000001" thickBot="1" x14ac:dyDescent="0.4">
      <c r="A14" s="3" t="s">
        <v>127</v>
      </c>
      <c r="B14" s="81">
        <v>50</v>
      </c>
      <c r="C14" s="8" t="s">
        <v>119</v>
      </c>
      <c r="D14" s="12">
        <f>AVERAGE(D6:D13)</f>
        <v>45</v>
      </c>
      <c r="E14" s="13" t="s">
        <v>128</v>
      </c>
      <c r="F14" s="81">
        <v>50</v>
      </c>
      <c r="G14" s="3" t="s">
        <v>129</v>
      </c>
      <c r="H14" s="81">
        <v>50</v>
      </c>
      <c r="I14" s="13" t="s">
        <v>130</v>
      </c>
      <c r="J14" s="81">
        <v>50</v>
      </c>
      <c r="K14" s="10"/>
      <c r="L14" s="10"/>
      <c r="M14" s="3" t="s">
        <v>131</v>
      </c>
      <c r="N14" s="81">
        <v>50</v>
      </c>
    </row>
    <row r="15" spans="1:14" s="2" customFormat="1" ht="19.2" thickTop="1" thickBot="1" x14ac:dyDescent="0.4">
      <c r="A15" s="3" t="s">
        <v>132</v>
      </c>
      <c r="B15" s="81">
        <v>40</v>
      </c>
      <c r="C15" s="10"/>
      <c r="D15" s="10"/>
      <c r="E15" s="3" t="s">
        <v>133</v>
      </c>
      <c r="F15" s="81">
        <v>50</v>
      </c>
      <c r="G15" s="3" t="s">
        <v>134</v>
      </c>
      <c r="H15" s="81">
        <v>50</v>
      </c>
      <c r="I15" s="8" t="s">
        <v>119</v>
      </c>
      <c r="J15" s="12">
        <f>AVERAGE(J6:J14)</f>
        <v>50</v>
      </c>
      <c r="K15" s="10"/>
      <c r="L15" s="10"/>
      <c r="M15" s="3" t="s">
        <v>135</v>
      </c>
      <c r="N15" s="81">
        <v>50</v>
      </c>
    </row>
    <row r="16" spans="1:14" s="2" customFormat="1" ht="18.600000000000001" thickTop="1" x14ac:dyDescent="0.35">
      <c r="A16" s="3" t="s">
        <v>136</v>
      </c>
      <c r="B16" s="81">
        <v>40</v>
      </c>
      <c r="C16" s="10"/>
      <c r="D16" s="10"/>
      <c r="E16" s="3" t="s">
        <v>137</v>
      </c>
      <c r="F16" s="81">
        <v>50</v>
      </c>
      <c r="G16" s="3" t="s">
        <v>138</v>
      </c>
      <c r="H16" s="81">
        <v>40</v>
      </c>
      <c r="I16" s="10"/>
      <c r="J16" s="10"/>
      <c r="K16" s="10"/>
      <c r="L16" s="10"/>
      <c r="M16" s="3" t="s">
        <v>139</v>
      </c>
      <c r="N16" s="81">
        <v>50</v>
      </c>
    </row>
    <row r="17" spans="1:14" s="2" customFormat="1" x14ac:dyDescent="0.35">
      <c r="A17" s="55" t="s">
        <v>140</v>
      </c>
      <c r="B17" s="81">
        <v>50</v>
      </c>
      <c r="C17" s="10"/>
      <c r="D17" s="10"/>
      <c r="E17" s="3" t="s">
        <v>141</v>
      </c>
      <c r="F17" s="81">
        <v>50</v>
      </c>
      <c r="G17" s="3" t="s">
        <v>142</v>
      </c>
      <c r="H17" s="81">
        <v>50</v>
      </c>
      <c r="I17" s="10"/>
      <c r="J17" s="10"/>
      <c r="K17" s="10"/>
      <c r="L17" s="10"/>
      <c r="M17" s="3" t="s">
        <v>143</v>
      </c>
      <c r="N17" s="81">
        <v>50</v>
      </c>
    </row>
    <row r="18" spans="1:14" ht="18.600000000000001" thickBot="1" x14ac:dyDescent="0.4">
      <c r="A18" s="11" t="s">
        <v>119</v>
      </c>
      <c r="B18" s="12">
        <f>AVERAGE(B6:B17)</f>
        <v>46.25</v>
      </c>
      <c r="C18" s="10"/>
      <c r="D18" s="10"/>
      <c r="E18" s="3" t="s">
        <v>144</v>
      </c>
      <c r="F18" s="81">
        <v>40</v>
      </c>
      <c r="G18" s="3" t="s">
        <v>145</v>
      </c>
      <c r="H18" s="81">
        <v>50</v>
      </c>
      <c r="I18" s="10"/>
      <c r="J18" s="10"/>
      <c r="K18" s="10"/>
      <c r="L18" s="10"/>
      <c r="M18" s="3" t="s">
        <v>146</v>
      </c>
      <c r="N18" s="81">
        <v>50</v>
      </c>
    </row>
    <row r="19" spans="1:14" ht="18.600000000000001" thickTop="1" x14ac:dyDescent="0.35">
      <c r="A19" s="10"/>
      <c r="B19" s="10"/>
      <c r="C19" s="10"/>
      <c r="D19" s="10"/>
      <c r="E19" s="3" t="s">
        <v>147</v>
      </c>
      <c r="F19" s="81">
        <v>50</v>
      </c>
      <c r="G19" s="3" t="s">
        <v>148</v>
      </c>
      <c r="H19" s="81">
        <v>50</v>
      </c>
      <c r="I19" s="10"/>
      <c r="J19" s="10"/>
      <c r="K19" s="10"/>
      <c r="L19" s="10"/>
      <c r="M19" s="3" t="s">
        <v>149</v>
      </c>
      <c r="N19" s="81">
        <v>50</v>
      </c>
    </row>
    <row r="20" spans="1:14" ht="18.600000000000001" thickBot="1" x14ac:dyDescent="0.4">
      <c r="E20" s="11" t="s">
        <v>119</v>
      </c>
      <c r="F20" s="9">
        <f>AVERAGE(F6:F19)</f>
        <v>48.571428571428569</v>
      </c>
      <c r="G20" s="3" t="s">
        <v>150</v>
      </c>
      <c r="H20" s="81">
        <v>50</v>
      </c>
      <c r="M20" s="3" t="s">
        <v>151</v>
      </c>
      <c r="N20" s="81">
        <v>50</v>
      </c>
    </row>
    <row r="21" spans="1:14" ht="18.600000000000001" thickTop="1" x14ac:dyDescent="0.35">
      <c r="G21" s="3" t="s">
        <v>152</v>
      </c>
      <c r="H21" s="81">
        <v>50</v>
      </c>
      <c r="M21" s="3" t="s">
        <v>153</v>
      </c>
      <c r="N21" s="81">
        <v>40</v>
      </c>
    </row>
    <row r="22" spans="1:14" x14ac:dyDescent="0.35">
      <c r="G22" s="3" t="s">
        <v>154</v>
      </c>
      <c r="H22" s="81">
        <v>50</v>
      </c>
      <c r="M22" s="3" t="s">
        <v>155</v>
      </c>
      <c r="N22" s="81">
        <v>50</v>
      </c>
    </row>
    <row r="23" spans="1:14" x14ac:dyDescent="0.35">
      <c r="G23" s="3" t="s">
        <v>156</v>
      </c>
      <c r="H23" s="81">
        <v>50</v>
      </c>
      <c r="M23" s="3" t="s">
        <v>157</v>
      </c>
      <c r="N23" s="81">
        <v>50</v>
      </c>
    </row>
    <row r="24" spans="1:14" ht="18.600000000000001" thickBot="1" x14ac:dyDescent="0.4">
      <c r="G24" s="11" t="s">
        <v>119</v>
      </c>
      <c r="H24" s="12">
        <f>AVERAGE(H6:H23)</f>
        <v>48.611111111111114</v>
      </c>
      <c r="M24" s="3" t="s">
        <v>158</v>
      </c>
      <c r="N24" s="81">
        <v>50</v>
      </c>
    </row>
    <row r="25" spans="1:14" ht="18.600000000000001" thickTop="1" x14ac:dyDescent="0.35">
      <c r="M25" s="3" t="s">
        <v>159</v>
      </c>
      <c r="N25" s="81">
        <v>50</v>
      </c>
    </row>
    <row r="26" spans="1:14" x14ac:dyDescent="0.35">
      <c r="A26" s="14" t="s">
        <v>160</v>
      </c>
      <c r="B26" s="4" t="s">
        <v>595</v>
      </c>
      <c r="M26" s="3" t="s">
        <v>161</v>
      </c>
      <c r="N26" s="81">
        <v>50</v>
      </c>
    </row>
    <row r="27" spans="1:14" ht="18.600000000000001" thickBot="1" x14ac:dyDescent="0.4">
      <c r="B27" s="4" t="s">
        <v>162</v>
      </c>
      <c r="M27" s="11" t="s">
        <v>119</v>
      </c>
      <c r="N27" s="12">
        <f>AVERAGE(N6:N26)</f>
        <v>49.5</v>
      </c>
    </row>
    <row r="28" spans="1:14" ht="18.600000000000001" thickTop="1" x14ac:dyDescent="0.35"/>
    <row r="33" spans="2:8" x14ac:dyDescent="0.35">
      <c r="D33" s="61"/>
      <c r="E33" s="61"/>
      <c r="F33" s="61"/>
      <c r="G33" s="61"/>
      <c r="H33" s="61"/>
    </row>
    <row r="35" spans="2:8" x14ac:dyDescent="0.35">
      <c r="B35" s="4" t="s">
        <v>602</v>
      </c>
      <c r="D35" s="4" t="s">
        <v>77</v>
      </c>
      <c r="E35" s="4" t="s">
        <v>78</v>
      </c>
      <c r="F35" s="4" t="s">
        <v>603</v>
      </c>
      <c r="G35" s="4" t="s">
        <v>604</v>
      </c>
      <c r="H35" s="4" t="s">
        <v>66</v>
      </c>
    </row>
    <row r="36" spans="2:8" x14ac:dyDescent="0.35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9">
        <f>G36/F36*100</f>
        <v>0</v>
      </c>
    </row>
    <row r="41" spans="2:8" x14ac:dyDescent="0.35">
      <c r="G41" s="78"/>
      <c r="H41" s="78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="80" zoomScaleNormal="8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S10" sqref="S10"/>
    </sheetView>
  </sheetViews>
  <sheetFormatPr defaultRowHeight="21" x14ac:dyDescent="0.4"/>
  <cols>
    <col min="1" max="1" width="5.5" style="133" bestFit="1" customWidth="1"/>
    <col min="2" max="2" width="9.8984375" style="133" bestFit="1" customWidth="1"/>
    <col min="3" max="3" width="5.69921875" style="133" customWidth="1"/>
    <col min="4" max="4" width="12" style="133" bestFit="1" customWidth="1"/>
    <col min="5" max="5" width="13.5" style="133" customWidth="1"/>
    <col min="6" max="6" width="5.69921875" style="133" customWidth="1"/>
    <col min="7" max="7" width="20" style="133" customWidth="1"/>
    <col min="8" max="8" width="11.5" style="209" customWidth="1"/>
    <col min="9" max="9" width="4.8984375" style="247" customWidth="1"/>
    <col min="10" max="10" width="17.3984375" style="132" customWidth="1"/>
    <col min="11" max="11" width="14.8984375" style="131" customWidth="1"/>
    <col min="12" max="12" width="16.8984375" style="132" customWidth="1"/>
    <col min="13" max="13" width="17.69921875" style="132" customWidth="1"/>
    <col min="14" max="14" width="5.19921875" style="133" customWidth="1"/>
    <col min="15" max="15" width="5.09765625" style="133" customWidth="1"/>
    <col min="16" max="16" width="4.8984375" style="133" customWidth="1"/>
    <col min="17" max="17" width="17.19921875" style="131" bestFit="1" customWidth="1"/>
    <col min="18" max="18" width="10.69921875" style="132" bestFit="1" customWidth="1"/>
    <col min="19" max="239" width="9.09765625" style="133"/>
    <col min="240" max="240" width="6.59765625" style="133" customWidth="1"/>
    <col min="241" max="241" width="11.3984375" style="133" customWidth="1"/>
    <col min="242" max="242" width="6.8984375" style="133" customWidth="1"/>
    <col min="243" max="243" width="16.3984375" style="133" customWidth="1"/>
    <col min="244" max="244" width="14.09765625" style="133" customWidth="1"/>
    <col min="245" max="245" width="5.3984375" style="133" customWidth="1"/>
    <col min="246" max="246" width="44.8984375" style="133" customWidth="1"/>
    <col min="247" max="247" width="7.19921875" style="133" customWidth="1"/>
    <col min="248" max="248" width="6.3984375" style="133" customWidth="1"/>
    <col min="249" max="249" width="11.8984375" style="133" customWidth="1"/>
    <col min="250" max="250" width="14.59765625" style="133" customWidth="1"/>
    <col min="251" max="251" width="14.3984375" style="133" customWidth="1"/>
    <col min="252" max="252" width="12.69921875" style="133" customWidth="1"/>
    <col min="253" max="253" width="13.8984375" style="133" customWidth="1"/>
    <col min="254" max="254" width="14.3984375" style="133" customWidth="1"/>
    <col min="255" max="255" width="12.69921875" style="133" customWidth="1"/>
    <col min="256" max="256" width="13.8984375" style="133" customWidth="1"/>
    <col min="257" max="257" width="14.3984375" style="133" customWidth="1"/>
    <col min="258" max="258" width="12.69921875" style="133" customWidth="1"/>
    <col min="259" max="261" width="7.3984375" style="133" customWidth="1"/>
    <col min="262" max="262" width="10.69921875" style="133" customWidth="1"/>
    <col min="263" max="495" width="9.09765625" style="133"/>
    <col min="496" max="496" width="6.59765625" style="133" customWidth="1"/>
    <col min="497" max="497" width="11.3984375" style="133" customWidth="1"/>
    <col min="498" max="498" width="6.8984375" style="133" customWidth="1"/>
    <col min="499" max="499" width="16.3984375" style="133" customWidth="1"/>
    <col min="500" max="500" width="14.09765625" style="133" customWidth="1"/>
    <col min="501" max="501" width="5.3984375" style="133" customWidth="1"/>
    <col min="502" max="502" width="44.8984375" style="133" customWidth="1"/>
    <col min="503" max="503" width="7.19921875" style="133" customWidth="1"/>
    <col min="504" max="504" width="6.3984375" style="133" customWidth="1"/>
    <col min="505" max="505" width="11.8984375" style="133" customWidth="1"/>
    <col min="506" max="506" width="14.59765625" style="133" customWidth="1"/>
    <col min="507" max="507" width="14.3984375" style="133" customWidth="1"/>
    <col min="508" max="508" width="12.69921875" style="133" customWidth="1"/>
    <col min="509" max="509" width="13.8984375" style="133" customWidth="1"/>
    <col min="510" max="510" width="14.3984375" style="133" customWidth="1"/>
    <col min="511" max="511" width="12.69921875" style="133" customWidth="1"/>
    <col min="512" max="512" width="13.8984375" style="133" customWidth="1"/>
    <col min="513" max="513" width="14.3984375" style="133" customWidth="1"/>
    <col min="514" max="514" width="12.69921875" style="133" customWidth="1"/>
    <col min="515" max="517" width="7.3984375" style="133" customWidth="1"/>
    <col min="518" max="518" width="10.69921875" style="133" customWidth="1"/>
    <col min="519" max="751" width="9.09765625" style="133"/>
    <col min="752" max="752" width="6.59765625" style="133" customWidth="1"/>
    <col min="753" max="753" width="11.3984375" style="133" customWidth="1"/>
    <col min="754" max="754" width="6.8984375" style="133" customWidth="1"/>
    <col min="755" max="755" width="16.3984375" style="133" customWidth="1"/>
    <col min="756" max="756" width="14.09765625" style="133" customWidth="1"/>
    <col min="757" max="757" width="5.3984375" style="133" customWidth="1"/>
    <col min="758" max="758" width="44.8984375" style="133" customWidth="1"/>
    <col min="759" max="759" width="7.19921875" style="133" customWidth="1"/>
    <col min="760" max="760" width="6.3984375" style="133" customWidth="1"/>
    <col min="761" max="761" width="11.8984375" style="133" customWidth="1"/>
    <col min="762" max="762" width="14.59765625" style="133" customWidth="1"/>
    <col min="763" max="763" width="14.3984375" style="133" customWidth="1"/>
    <col min="764" max="764" width="12.69921875" style="133" customWidth="1"/>
    <col min="765" max="765" width="13.8984375" style="133" customWidth="1"/>
    <col min="766" max="766" width="14.3984375" style="133" customWidth="1"/>
    <col min="767" max="767" width="12.69921875" style="133" customWidth="1"/>
    <col min="768" max="768" width="13.8984375" style="133" customWidth="1"/>
    <col min="769" max="769" width="14.3984375" style="133" customWidth="1"/>
    <col min="770" max="770" width="12.69921875" style="133" customWidth="1"/>
    <col min="771" max="773" width="7.3984375" style="133" customWidth="1"/>
    <col min="774" max="774" width="10.69921875" style="133" customWidth="1"/>
    <col min="775" max="1007" width="9.09765625" style="133"/>
    <col min="1008" max="1008" width="6.59765625" style="133" customWidth="1"/>
    <col min="1009" max="1009" width="11.3984375" style="133" customWidth="1"/>
    <col min="1010" max="1010" width="6.8984375" style="133" customWidth="1"/>
    <col min="1011" max="1011" width="16.3984375" style="133" customWidth="1"/>
    <col min="1012" max="1012" width="14.09765625" style="133" customWidth="1"/>
    <col min="1013" max="1013" width="5.3984375" style="133" customWidth="1"/>
    <col min="1014" max="1014" width="44.8984375" style="133" customWidth="1"/>
    <col min="1015" max="1015" width="7.19921875" style="133" customWidth="1"/>
    <col min="1016" max="1016" width="6.3984375" style="133" customWidth="1"/>
    <col min="1017" max="1017" width="11.8984375" style="133" customWidth="1"/>
    <col min="1018" max="1018" width="14.59765625" style="133" customWidth="1"/>
    <col min="1019" max="1019" width="14.3984375" style="133" customWidth="1"/>
    <col min="1020" max="1020" width="12.69921875" style="133" customWidth="1"/>
    <col min="1021" max="1021" width="13.8984375" style="133" customWidth="1"/>
    <col min="1022" max="1022" width="14.3984375" style="133" customWidth="1"/>
    <col min="1023" max="1023" width="12.69921875" style="133" customWidth="1"/>
    <col min="1024" max="1024" width="13.8984375" style="133" customWidth="1"/>
    <col min="1025" max="1025" width="14.3984375" style="133" customWidth="1"/>
    <col min="1026" max="1026" width="12.69921875" style="133" customWidth="1"/>
    <col min="1027" max="1029" width="7.3984375" style="133" customWidth="1"/>
    <col min="1030" max="1030" width="10.69921875" style="133" customWidth="1"/>
    <col min="1031" max="1263" width="9.09765625" style="133"/>
    <col min="1264" max="1264" width="6.59765625" style="133" customWidth="1"/>
    <col min="1265" max="1265" width="11.3984375" style="133" customWidth="1"/>
    <col min="1266" max="1266" width="6.8984375" style="133" customWidth="1"/>
    <col min="1267" max="1267" width="16.3984375" style="133" customWidth="1"/>
    <col min="1268" max="1268" width="14.09765625" style="133" customWidth="1"/>
    <col min="1269" max="1269" width="5.3984375" style="133" customWidth="1"/>
    <col min="1270" max="1270" width="44.8984375" style="133" customWidth="1"/>
    <col min="1271" max="1271" width="7.19921875" style="133" customWidth="1"/>
    <col min="1272" max="1272" width="6.3984375" style="133" customWidth="1"/>
    <col min="1273" max="1273" width="11.8984375" style="133" customWidth="1"/>
    <col min="1274" max="1274" width="14.59765625" style="133" customWidth="1"/>
    <col min="1275" max="1275" width="14.3984375" style="133" customWidth="1"/>
    <col min="1276" max="1276" width="12.69921875" style="133" customWidth="1"/>
    <col min="1277" max="1277" width="13.8984375" style="133" customWidth="1"/>
    <col min="1278" max="1278" width="14.3984375" style="133" customWidth="1"/>
    <col min="1279" max="1279" width="12.69921875" style="133" customWidth="1"/>
    <col min="1280" max="1280" width="13.8984375" style="133" customWidth="1"/>
    <col min="1281" max="1281" width="14.3984375" style="133" customWidth="1"/>
    <col min="1282" max="1282" width="12.69921875" style="133" customWidth="1"/>
    <col min="1283" max="1285" width="7.3984375" style="133" customWidth="1"/>
    <col min="1286" max="1286" width="10.69921875" style="133" customWidth="1"/>
    <col min="1287" max="1519" width="9.09765625" style="133"/>
    <col min="1520" max="1520" width="6.59765625" style="133" customWidth="1"/>
    <col min="1521" max="1521" width="11.3984375" style="133" customWidth="1"/>
    <col min="1522" max="1522" width="6.8984375" style="133" customWidth="1"/>
    <col min="1523" max="1523" width="16.3984375" style="133" customWidth="1"/>
    <col min="1524" max="1524" width="14.09765625" style="133" customWidth="1"/>
    <col min="1525" max="1525" width="5.3984375" style="133" customWidth="1"/>
    <col min="1526" max="1526" width="44.8984375" style="133" customWidth="1"/>
    <col min="1527" max="1527" width="7.19921875" style="133" customWidth="1"/>
    <col min="1528" max="1528" width="6.3984375" style="133" customWidth="1"/>
    <col min="1529" max="1529" width="11.8984375" style="133" customWidth="1"/>
    <col min="1530" max="1530" width="14.59765625" style="133" customWidth="1"/>
    <col min="1531" max="1531" width="14.3984375" style="133" customWidth="1"/>
    <col min="1532" max="1532" width="12.69921875" style="133" customWidth="1"/>
    <col min="1533" max="1533" width="13.8984375" style="133" customWidth="1"/>
    <col min="1534" max="1534" width="14.3984375" style="133" customWidth="1"/>
    <col min="1535" max="1535" width="12.69921875" style="133" customWidth="1"/>
    <col min="1536" max="1536" width="13.8984375" style="133" customWidth="1"/>
    <col min="1537" max="1537" width="14.3984375" style="133" customWidth="1"/>
    <col min="1538" max="1538" width="12.69921875" style="133" customWidth="1"/>
    <col min="1539" max="1541" width="7.3984375" style="133" customWidth="1"/>
    <col min="1542" max="1542" width="10.69921875" style="133" customWidth="1"/>
    <col min="1543" max="1775" width="9.09765625" style="133"/>
    <col min="1776" max="1776" width="6.59765625" style="133" customWidth="1"/>
    <col min="1777" max="1777" width="11.3984375" style="133" customWidth="1"/>
    <col min="1778" max="1778" width="6.8984375" style="133" customWidth="1"/>
    <col min="1779" max="1779" width="16.3984375" style="133" customWidth="1"/>
    <col min="1780" max="1780" width="14.09765625" style="133" customWidth="1"/>
    <col min="1781" max="1781" width="5.3984375" style="133" customWidth="1"/>
    <col min="1782" max="1782" width="44.8984375" style="133" customWidth="1"/>
    <col min="1783" max="1783" width="7.19921875" style="133" customWidth="1"/>
    <col min="1784" max="1784" width="6.3984375" style="133" customWidth="1"/>
    <col min="1785" max="1785" width="11.8984375" style="133" customWidth="1"/>
    <col min="1786" max="1786" width="14.59765625" style="133" customWidth="1"/>
    <col min="1787" max="1787" width="14.3984375" style="133" customWidth="1"/>
    <col min="1788" max="1788" width="12.69921875" style="133" customWidth="1"/>
    <col min="1789" max="1789" width="13.8984375" style="133" customWidth="1"/>
    <col min="1790" max="1790" width="14.3984375" style="133" customWidth="1"/>
    <col min="1791" max="1791" width="12.69921875" style="133" customWidth="1"/>
    <col min="1792" max="1792" width="13.8984375" style="133" customWidth="1"/>
    <col min="1793" max="1793" width="14.3984375" style="133" customWidth="1"/>
    <col min="1794" max="1794" width="12.69921875" style="133" customWidth="1"/>
    <col min="1795" max="1797" width="7.3984375" style="133" customWidth="1"/>
    <col min="1798" max="1798" width="10.69921875" style="133" customWidth="1"/>
    <col min="1799" max="2031" width="9.09765625" style="133"/>
    <col min="2032" max="2032" width="6.59765625" style="133" customWidth="1"/>
    <col min="2033" max="2033" width="11.3984375" style="133" customWidth="1"/>
    <col min="2034" max="2034" width="6.8984375" style="133" customWidth="1"/>
    <col min="2035" max="2035" width="16.3984375" style="133" customWidth="1"/>
    <col min="2036" max="2036" width="14.09765625" style="133" customWidth="1"/>
    <col min="2037" max="2037" width="5.3984375" style="133" customWidth="1"/>
    <col min="2038" max="2038" width="44.8984375" style="133" customWidth="1"/>
    <col min="2039" max="2039" width="7.19921875" style="133" customWidth="1"/>
    <col min="2040" max="2040" width="6.3984375" style="133" customWidth="1"/>
    <col min="2041" max="2041" width="11.8984375" style="133" customWidth="1"/>
    <col min="2042" max="2042" width="14.59765625" style="133" customWidth="1"/>
    <col min="2043" max="2043" width="14.3984375" style="133" customWidth="1"/>
    <col min="2044" max="2044" width="12.69921875" style="133" customWidth="1"/>
    <col min="2045" max="2045" width="13.8984375" style="133" customWidth="1"/>
    <col min="2046" max="2046" width="14.3984375" style="133" customWidth="1"/>
    <col min="2047" max="2047" width="12.69921875" style="133" customWidth="1"/>
    <col min="2048" max="2048" width="13.8984375" style="133" customWidth="1"/>
    <col min="2049" max="2049" width="14.3984375" style="133" customWidth="1"/>
    <col min="2050" max="2050" width="12.69921875" style="133" customWidth="1"/>
    <col min="2051" max="2053" width="7.3984375" style="133" customWidth="1"/>
    <col min="2054" max="2054" width="10.69921875" style="133" customWidth="1"/>
    <col min="2055" max="2287" width="9.09765625" style="133"/>
    <col min="2288" max="2288" width="6.59765625" style="133" customWidth="1"/>
    <col min="2289" max="2289" width="11.3984375" style="133" customWidth="1"/>
    <col min="2290" max="2290" width="6.8984375" style="133" customWidth="1"/>
    <col min="2291" max="2291" width="16.3984375" style="133" customWidth="1"/>
    <col min="2292" max="2292" width="14.09765625" style="133" customWidth="1"/>
    <col min="2293" max="2293" width="5.3984375" style="133" customWidth="1"/>
    <col min="2294" max="2294" width="44.8984375" style="133" customWidth="1"/>
    <col min="2295" max="2295" width="7.19921875" style="133" customWidth="1"/>
    <col min="2296" max="2296" width="6.3984375" style="133" customWidth="1"/>
    <col min="2297" max="2297" width="11.8984375" style="133" customWidth="1"/>
    <col min="2298" max="2298" width="14.59765625" style="133" customWidth="1"/>
    <col min="2299" max="2299" width="14.3984375" style="133" customWidth="1"/>
    <col min="2300" max="2300" width="12.69921875" style="133" customWidth="1"/>
    <col min="2301" max="2301" width="13.8984375" style="133" customWidth="1"/>
    <col min="2302" max="2302" width="14.3984375" style="133" customWidth="1"/>
    <col min="2303" max="2303" width="12.69921875" style="133" customWidth="1"/>
    <col min="2304" max="2304" width="13.8984375" style="133" customWidth="1"/>
    <col min="2305" max="2305" width="14.3984375" style="133" customWidth="1"/>
    <col min="2306" max="2306" width="12.69921875" style="133" customWidth="1"/>
    <col min="2307" max="2309" width="7.3984375" style="133" customWidth="1"/>
    <col min="2310" max="2310" width="10.69921875" style="133" customWidth="1"/>
    <col min="2311" max="2543" width="9.09765625" style="133"/>
    <col min="2544" max="2544" width="6.59765625" style="133" customWidth="1"/>
    <col min="2545" max="2545" width="11.3984375" style="133" customWidth="1"/>
    <col min="2546" max="2546" width="6.8984375" style="133" customWidth="1"/>
    <col min="2547" max="2547" width="16.3984375" style="133" customWidth="1"/>
    <col min="2548" max="2548" width="14.09765625" style="133" customWidth="1"/>
    <col min="2549" max="2549" width="5.3984375" style="133" customWidth="1"/>
    <col min="2550" max="2550" width="44.8984375" style="133" customWidth="1"/>
    <col min="2551" max="2551" width="7.19921875" style="133" customWidth="1"/>
    <col min="2552" max="2552" width="6.3984375" style="133" customWidth="1"/>
    <col min="2553" max="2553" width="11.8984375" style="133" customWidth="1"/>
    <col min="2554" max="2554" width="14.59765625" style="133" customWidth="1"/>
    <col min="2555" max="2555" width="14.3984375" style="133" customWidth="1"/>
    <col min="2556" max="2556" width="12.69921875" style="133" customWidth="1"/>
    <col min="2557" max="2557" width="13.8984375" style="133" customWidth="1"/>
    <col min="2558" max="2558" width="14.3984375" style="133" customWidth="1"/>
    <col min="2559" max="2559" width="12.69921875" style="133" customWidth="1"/>
    <col min="2560" max="2560" width="13.8984375" style="133" customWidth="1"/>
    <col min="2561" max="2561" width="14.3984375" style="133" customWidth="1"/>
    <col min="2562" max="2562" width="12.69921875" style="133" customWidth="1"/>
    <col min="2563" max="2565" width="7.3984375" style="133" customWidth="1"/>
    <col min="2566" max="2566" width="10.69921875" style="133" customWidth="1"/>
    <col min="2567" max="2799" width="9.09765625" style="133"/>
    <col min="2800" max="2800" width="6.59765625" style="133" customWidth="1"/>
    <col min="2801" max="2801" width="11.3984375" style="133" customWidth="1"/>
    <col min="2802" max="2802" width="6.8984375" style="133" customWidth="1"/>
    <col min="2803" max="2803" width="16.3984375" style="133" customWidth="1"/>
    <col min="2804" max="2804" width="14.09765625" style="133" customWidth="1"/>
    <col min="2805" max="2805" width="5.3984375" style="133" customWidth="1"/>
    <col min="2806" max="2806" width="44.8984375" style="133" customWidth="1"/>
    <col min="2807" max="2807" width="7.19921875" style="133" customWidth="1"/>
    <col min="2808" max="2808" width="6.3984375" style="133" customWidth="1"/>
    <col min="2809" max="2809" width="11.8984375" style="133" customWidth="1"/>
    <col min="2810" max="2810" width="14.59765625" style="133" customWidth="1"/>
    <col min="2811" max="2811" width="14.3984375" style="133" customWidth="1"/>
    <col min="2812" max="2812" width="12.69921875" style="133" customWidth="1"/>
    <col min="2813" max="2813" width="13.8984375" style="133" customWidth="1"/>
    <col min="2814" max="2814" width="14.3984375" style="133" customWidth="1"/>
    <col min="2815" max="2815" width="12.69921875" style="133" customWidth="1"/>
    <col min="2816" max="2816" width="13.8984375" style="133" customWidth="1"/>
    <col min="2817" max="2817" width="14.3984375" style="133" customWidth="1"/>
    <col min="2818" max="2818" width="12.69921875" style="133" customWidth="1"/>
    <col min="2819" max="2821" width="7.3984375" style="133" customWidth="1"/>
    <col min="2822" max="2822" width="10.69921875" style="133" customWidth="1"/>
    <col min="2823" max="3055" width="9.09765625" style="133"/>
    <col min="3056" max="3056" width="6.59765625" style="133" customWidth="1"/>
    <col min="3057" max="3057" width="11.3984375" style="133" customWidth="1"/>
    <col min="3058" max="3058" width="6.8984375" style="133" customWidth="1"/>
    <col min="3059" max="3059" width="16.3984375" style="133" customWidth="1"/>
    <col min="3060" max="3060" width="14.09765625" style="133" customWidth="1"/>
    <col min="3061" max="3061" width="5.3984375" style="133" customWidth="1"/>
    <col min="3062" max="3062" width="44.8984375" style="133" customWidth="1"/>
    <col min="3063" max="3063" width="7.19921875" style="133" customWidth="1"/>
    <col min="3064" max="3064" width="6.3984375" style="133" customWidth="1"/>
    <col min="3065" max="3065" width="11.8984375" style="133" customWidth="1"/>
    <col min="3066" max="3066" width="14.59765625" style="133" customWidth="1"/>
    <col min="3067" max="3067" width="14.3984375" style="133" customWidth="1"/>
    <col min="3068" max="3068" width="12.69921875" style="133" customWidth="1"/>
    <col min="3069" max="3069" width="13.8984375" style="133" customWidth="1"/>
    <col min="3070" max="3070" width="14.3984375" style="133" customWidth="1"/>
    <col min="3071" max="3071" width="12.69921875" style="133" customWidth="1"/>
    <col min="3072" max="3072" width="13.8984375" style="133" customWidth="1"/>
    <col min="3073" max="3073" width="14.3984375" style="133" customWidth="1"/>
    <col min="3074" max="3074" width="12.69921875" style="133" customWidth="1"/>
    <col min="3075" max="3077" width="7.3984375" style="133" customWidth="1"/>
    <col min="3078" max="3078" width="10.69921875" style="133" customWidth="1"/>
    <col min="3079" max="3311" width="9.09765625" style="133"/>
    <col min="3312" max="3312" width="6.59765625" style="133" customWidth="1"/>
    <col min="3313" max="3313" width="11.3984375" style="133" customWidth="1"/>
    <col min="3314" max="3314" width="6.8984375" style="133" customWidth="1"/>
    <col min="3315" max="3315" width="16.3984375" style="133" customWidth="1"/>
    <col min="3316" max="3316" width="14.09765625" style="133" customWidth="1"/>
    <col min="3317" max="3317" width="5.3984375" style="133" customWidth="1"/>
    <col min="3318" max="3318" width="44.8984375" style="133" customWidth="1"/>
    <col min="3319" max="3319" width="7.19921875" style="133" customWidth="1"/>
    <col min="3320" max="3320" width="6.3984375" style="133" customWidth="1"/>
    <col min="3321" max="3321" width="11.8984375" style="133" customWidth="1"/>
    <col min="3322" max="3322" width="14.59765625" style="133" customWidth="1"/>
    <col min="3323" max="3323" width="14.3984375" style="133" customWidth="1"/>
    <col min="3324" max="3324" width="12.69921875" style="133" customWidth="1"/>
    <col min="3325" max="3325" width="13.8984375" style="133" customWidth="1"/>
    <col min="3326" max="3326" width="14.3984375" style="133" customWidth="1"/>
    <col min="3327" max="3327" width="12.69921875" style="133" customWidth="1"/>
    <col min="3328" max="3328" width="13.8984375" style="133" customWidth="1"/>
    <col min="3329" max="3329" width="14.3984375" style="133" customWidth="1"/>
    <col min="3330" max="3330" width="12.69921875" style="133" customWidth="1"/>
    <col min="3331" max="3333" width="7.3984375" style="133" customWidth="1"/>
    <col min="3334" max="3334" width="10.69921875" style="133" customWidth="1"/>
    <col min="3335" max="3567" width="9.09765625" style="133"/>
    <col min="3568" max="3568" width="6.59765625" style="133" customWidth="1"/>
    <col min="3569" max="3569" width="11.3984375" style="133" customWidth="1"/>
    <col min="3570" max="3570" width="6.8984375" style="133" customWidth="1"/>
    <col min="3571" max="3571" width="16.3984375" style="133" customWidth="1"/>
    <col min="3572" max="3572" width="14.09765625" style="133" customWidth="1"/>
    <col min="3573" max="3573" width="5.3984375" style="133" customWidth="1"/>
    <col min="3574" max="3574" width="44.8984375" style="133" customWidth="1"/>
    <col min="3575" max="3575" width="7.19921875" style="133" customWidth="1"/>
    <col min="3576" max="3576" width="6.3984375" style="133" customWidth="1"/>
    <col min="3577" max="3577" width="11.8984375" style="133" customWidth="1"/>
    <col min="3578" max="3578" width="14.59765625" style="133" customWidth="1"/>
    <col min="3579" max="3579" width="14.3984375" style="133" customWidth="1"/>
    <col min="3580" max="3580" width="12.69921875" style="133" customWidth="1"/>
    <col min="3581" max="3581" width="13.8984375" style="133" customWidth="1"/>
    <col min="3582" max="3582" width="14.3984375" style="133" customWidth="1"/>
    <col min="3583" max="3583" width="12.69921875" style="133" customWidth="1"/>
    <col min="3584" max="3584" width="13.8984375" style="133" customWidth="1"/>
    <col min="3585" max="3585" width="14.3984375" style="133" customWidth="1"/>
    <col min="3586" max="3586" width="12.69921875" style="133" customWidth="1"/>
    <col min="3587" max="3589" width="7.3984375" style="133" customWidth="1"/>
    <col min="3590" max="3590" width="10.69921875" style="133" customWidth="1"/>
    <col min="3591" max="3823" width="9.09765625" style="133"/>
    <col min="3824" max="3824" width="6.59765625" style="133" customWidth="1"/>
    <col min="3825" max="3825" width="11.3984375" style="133" customWidth="1"/>
    <col min="3826" max="3826" width="6.8984375" style="133" customWidth="1"/>
    <col min="3827" max="3827" width="16.3984375" style="133" customWidth="1"/>
    <col min="3828" max="3828" width="14.09765625" style="133" customWidth="1"/>
    <col min="3829" max="3829" width="5.3984375" style="133" customWidth="1"/>
    <col min="3830" max="3830" width="44.8984375" style="133" customWidth="1"/>
    <col min="3831" max="3831" width="7.19921875" style="133" customWidth="1"/>
    <col min="3832" max="3832" width="6.3984375" style="133" customWidth="1"/>
    <col min="3833" max="3833" width="11.8984375" style="133" customWidth="1"/>
    <col min="3834" max="3834" width="14.59765625" style="133" customWidth="1"/>
    <col min="3835" max="3835" width="14.3984375" style="133" customWidth="1"/>
    <col min="3836" max="3836" width="12.69921875" style="133" customWidth="1"/>
    <col min="3837" max="3837" width="13.8984375" style="133" customWidth="1"/>
    <col min="3838" max="3838" width="14.3984375" style="133" customWidth="1"/>
    <col min="3839" max="3839" width="12.69921875" style="133" customWidth="1"/>
    <col min="3840" max="3840" width="13.8984375" style="133" customWidth="1"/>
    <col min="3841" max="3841" width="14.3984375" style="133" customWidth="1"/>
    <col min="3842" max="3842" width="12.69921875" style="133" customWidth="1"/>
    <col min="3843" max="3845" width="7.3984375" style="133" customWidth="1"/>
    <col min="3846" max="3846" width="10.69921875" style="133" customWidth="1"/>
    <col min="3847" max="4079" width="9.09765625" style="133"/>
    <col min="4080" max="4080" width="6.59765625" style="133" customWidth="1"/>
    <col min="4081" max="4081" width="11.3984375" style="133" customWidth="1"/>
    <col min="4082" max="4082" width="6.8984375" style="133" customWidth="1"/>
    <col min="4083" max="4083" width="16.3984375" style="133" customWidth="1"/>
    <col min="4084" max="4084" width="14.09765625" style="133" customWidth="1"/>
    <col min="4085" max="4085" width="5.3984375" style="133" customWidth="1"/>
    <col min="4086" max="4086" width="44.8984375" style="133" customWidth="1"/>
    <col min="4087" max="4087" width="7.19921875" style="133" customWidth="1"/>
    <col min="4088" max="4088" width="6.3984375" style="133" customWidth="1"/>
    <col min="4089" max="4089" width="11.8984375" style="133" customWidth="1"/>
    <col min="4090" max="4090" width="14.59765625" style="133" customWidth="1"/>
    <col min="4091" max="4091" width="14.3984375" style="133" customWidth="1"/>
    <col min="4092" max="4092" width="12.69921875" style="133" customWidth="1"/>
    <col min="4093" max="4093" width="13.8984375" style="133" customWidth="1"/>
    <col min="4094" max="4094" width="14.3984375" style="133" customWidth="1"/>
    <col min="4095" max="4095" width="12.69921875" style="133" customWidth="1"/>
    <col min="4096" max="4096" width="13.8984375" style="133" customWidth="1"/>
    <col min="4097" max="4097" width="14.3984375" style="133" customWidth="1"/>
    <col min="4098" max="4098" width="12.69921875" style="133" customWidth="1"/>
    <col min="4099" max="4101" width="7.3984375" style="133" customWidth="1"/>
    <col min="4102" max="4102" width="10.69921875" style="133" customWidth="1"/>
    <col min="4103" max="4335" width="9.09765625" style="133"/>
    <col min="4336" max="4336" width="6.59765625" style="133" customWidth="1"/>
    <col min="4337" max="4337" width="11.3984375" style="133" customWidth="1"/>
    <col min="4338" max="4338" width="6.8984375" style="133" customWidth="1"/>
    <col min="4339" max="4339" width="16.3984375" style="133" customWidth="1"/>
    <col min="4340" max="4340" width="14.09765625" style="133" customWidth="1"/>
    <col min="4341" max="4341" width="5.3984375" style="133" customWidth="1"/>
    <col min="4342" max="4342" width="44.8984375" style="133" customWidth="1"/>
    <col min="4343" max="4343" width="7.19921875" style="133" customWidth="1"/>
    <col min="4344" max="4344" width="6.3984375" style="133" customWidth="1"/>
    <col min="4345" max="4345" width="11.8984375" style="133" customWidth="1"/>
    <col min="4346" max="4346" width="14.59765625" style="133" customWidth="1"/>
    <col min="4347" max="4347" width="14.3984375" style="133" customWidth="1"/>
    <col min="4348" max="4348" width="12.69921875" style="133" customWidth="1"/>
    <col min="4349" max="4349" width="13.8984375" style="133" customWidth="1"/>
    <col min="4350" max="4350" width="14.3984375" style="133" customWidth="1"/>
    <col min="4351" max="4351" width="12.69921875" style="133" customWidth="1"/>
    <col min="4352" max="4352" width="13.8984375" style="133" customWidth="1"/>
    <col min="4353" max="4353" width="14.3984375" style="133" customWidth="1"/>
    <col min="4354" max="4354" width="12.69921875" style="133" customWidth="1"/>
    <col min="4355" max="4357" width="7.3984375" style="133" customWidth="1"/>
    <col min="4358" max="4358" width="10.69921875" style="133" customWidth="1"/>
    <col min="4359" max="4591" width="9.09765625" style="133"/>
    <col min="4592" max="4592" width="6.59765625" style="133" customWidth="1"/>
    <col min="4593" max="4593" width="11.3984375" style="133" customWidth="1"/>
    <col min="4594" max="4594" width="6.8984375" style="133" customWidth="1"/>
    <col min="4595" max="4595" width="16.3984375" style="133" customWidth="1"/>
    <col min="4596" max="4596" width="14.09765625" style="133" customWidth="1"/>
    <col min="4597" max="4597" width="5.3984375" style="133" customWidth="1"/>
    <col min="4598" max="4598" width="44.8984375" style="133" customWidth="1"/>
    <col min="4599" max="4599" width="7.19921875" style="133" customWidth="1"/>
    <col min="4600" max="4600" width="6.3984375" style="133" customWidth="1"/>
    <col min="4601" max="4601" width="11.8984375" style="133" customWidth="1"/>
    <col min="4602" max="4602" width="14.59765625" style="133" customWidth="1"/>
    <col min="4603" max="4603" width="14.3984375" style="133" customWidth="1"/>
    <col min="4604" max="4604" width="12.69921875" style="133" customWidth="1"/>
    <col min="4605" max="4605" width="13.8984375" style="133" customWidth="1"/>
    <col min="4606" max="4606" width="14.3984375" style="133" customWidth="1"/>
    <col min="4607" max="4607" width="12.69921875" style="133" customWidth="1"/>
    <col min="4608" max="4608" width="13.8984375" style="133" customWidth="1"/>
    <col min="4609" max="4609" width="14.3984375" style="133" customWidth="1"/>
    <col min="4610" max="4610" width="12.69921875" style="133" customWidth="1"/>
    <col min="4611" max="4613" width="7.3984375" style="133" customWidth="1"/>
    <col min="4614" max="4614" width="10.69921875" style="133" customWidth="1"/>
    <col min="4615" max="4847" width="9.09765625" style="133"/>
    <col min="4848" max="4848" width="6.59765625" style="133" customWidth="1"/>
    <col min="4849" max="4849" width="11.3984375" style="133" customWidth="1"/>
    <col min="4850" max="4850" width="6.8984375" style="133" customWidth="1"/>
    <col min="4851" max="4851" width="16.3984375" style="133" customWidth="1"/>
    <col min="4852" max="4852" width="14.09765625" style="133" customWidth="1"/>
    <col min="4853" max="4853" width="5.3984375" style="133" customWidth="1"/>
    <col min="4854" max="4854" width="44.8984375" style="133" customWidth="1"/>
    <col min="4855" max="4855" width="7.19921875" style="133" customWidth="1"/>
    <col min="4856" max="4856" width="6.3984375" style="133" customWidth="1"/>
    <col min="4857" max="4857" width="11.8984375" style="133" customWidth="1"/>
    <col min="4858" max="4858" width="14.59765625" style="133" customWidth="1"/>
    <col min="4859" max="4859" width="14.3984375" style="133" customWidth="1"/>
    <col min="4860" max="4860" width="12.69921875" style="133" customWidth="1"/>
    <col min="4861" max="4861" width="13.8984375" style="133" customWidth="1"/>
    <col min="4862" max="4862" width="14.3984375" style="133" customWidth="1"/>
    <col min="4863" max="4863" width="12.69921875" style="133" customWidth="1"/>
    <col min="4864" max="4864" width="13.8984375" style="133" customWidth="1"/>
    <col min="4865" max="4865" width="14.3984375" style="133" customWidth="1"/>
    <col min="4866" max="4866" width="12.69921875" style="133" customWidth="1"/>
    <col min="4867" max="4869" width="7.3984375" style="133" customWidth="1"/>
    <col min="4870" max="4870" width="10.69921875" style="133" customWidth="1"/>
    <col min="4871" max="5103" width="9.09765625" style="133"/>
    <col min="5104" max="5104" width="6.59765625" style="133" customWidth="1"/>
    <col min="5105" max="5105" width="11.3984375" style="133" customWidth="1"/>
    <col min="5106" max="5106" width="6.8984375" style="133" customWidth="1"/>
    <col min="5107" max="5107" width="16.3984375" style="133" customWidth="1"/>
    <col min="5108" max="5108" width="14.09765625" style="133" customWidth="1"/>
    <col min="5109" max="5109" width="5.3984375" style="133" customWidth="1"/>
    <col min="5110" max="5110" width="44.8984375" style="133" customWidth="1"/>
    <col min="5111" max="5111" width="7.19921875" style="133" customWidth="1"/>
    <col min="5112" max="5112" width="6.3984375" style="133" customWidth="1"/>
    <col min="5113" max="5113" width="11.8984375" style="133" customWidth="1"/>
    <col min="5114" max="5114" width="14.59765625" style="133" customWidth="1"/>
    <col min="5115" max="5115" width="14.3984375" style="133" customWidth="1"/>
    <col min="5116" max="5116" width="12.69921875" style="133" customWidth="1"/>
    <col min="5117" max="5117" width="13.8984375" style="133" customWidth="1"/>
    <col min="5118" max="5118" width="14.3984375" style="133" customWidth="1"/>
    <col min="5119" max="5119" width="12.69921875" style="133" customWidth="1"/>
    <col min="5120" max="5120" width="13.8984375" style="133" customWidth="1"/>
    <col min="5121" max="5121" width="14.3984375" style="133" customWidth="1"/>
    <col min="5122" max="5122" width="12.69921875" style="133" customWidth="1"/>
    <col min="5123" max="5125" width="7.3984375" style="133" customWidth="1"/>
    <col min="5126" max="5126" width="10.69921875" style="133" customWidth="1"/>
    <col min="5127" max="5359" width="9.09765625" style="133"/>
    <col min="5360" max="5360" width="6.59765625" style="133" customWidth="1"/>
    <col min="5361" max="5361" width="11.3984375" style="133" customWidth="1"/>
    <col min="5362" max="5362" width="6.8984375" style="133" customWidth="1"/>
    <col min="5363" max="5363" width="16.3984375" style="133" customWidth="1"/>
    <col min="5364" max="5364" width="14.09765625" style="133" customWidth="1"/>
    <col min="5365" max="5365" width="5.3984375" style="133" customWidth="1"/>
    <col min="5366" max="5366" width="44.8984375" style="133" customWidth="1"/>
    <col min="5367" max="5367" width="7.19921875" style="133" customWidth="1"/>
    <col min="5368" max="5368" width="6.3984375" style="133" customWidth="1"/>
    <col min="5369" max="5369" width="11.8984375" style="133" customWidth="1"/>
    <col min="5370" max="5370" width="14.59765625" style="133" customWidth="1"/>
    <col min="5371" max="5371" width="14.3984375" style="133" customWidth="1"/>
    <col min="5372" max="5372" width="12.69921875" style="133" customWidth="1"/>
    <col min="5373" max="5373" width="13.8984375" style="133" customWidth="1"/>
    <col min="5374" max="5374" width="14.3984375" style="133" customWidth="1"/>
    <col min="5375" max="5375" width="12.69921875" style="133" customWidth="1"/>
    <col min="5376" max="5376" width="13.8984375" style="133" customWidth="1"/>
    <col min="5377" max="5377" width="14.3984375" style="133" customWidth="1"/>
    <col min="5378" max="5378" width="12.69921875" style="133" customWidth="1"/>
    <col min="5379" max="5381" width="7.3984375" style="133" customWidth="1"/>
    <col min="5382" max="5382" width="10.69921875" style="133" customWidth="1"/>
    <col min="5383" max="5615" width="9.09765625" style="133"/>
    <col min="5616" max="5616" width="6.59765625" style="133" customWidth="1"/>
    <col min="5617" max="5617" width="11.3984375" style="133" customWidth="1"/>
    <col min="5618" max="5618" width="6.8984375" style="133" customWidth="1"/>
    <col min="5619" max="5619" width="16.3984375" style="133" customWidth="1"/>
    <col min="5620" max="5620" width="14.09765625" style="133" customWidth="1"/>
    <col min="5621" max="5621" width="5.3984375" style="133" customWidth="1"/>
    <col min="5622" max="5622" width="44.8984375" style="133" customWidth="1"/>
    <col min="5623" max="5623" width="7.19921875" style="133" customWidth="1"/>
    <col min="5624" max="5624" width="6.3984375" style="133" customWidth="1"/>
    <col min="5625" max="5625" width="11.8984375" style="133" customWidth="1"/>
    <col min="5626" max="5626" width="14.59765625" style="133" customWidth="1"/>
    <col min="5627" max="5627" width="14.3984375" style="133" customWidth="1"/>
    <col min="5628" max="5628" width="12.69921875" style="133" customWidth="1"/>
    <col min="5629" max="5629" width="13.8984375" style="133" customWidth="1"/>
    <col min="5630" max="5630" width="14.3984375" style="133" customWidth="1"/>
    <col min="5631" max="5631" width="12.69921875" style="133" customWidth="1"/>
    <col min="5632" max="5632" width="13.8984375" style="133" customWidth="1"/>
    <col min="5633" max="5633" width="14.3984375" style="133" customWidth="1"/>
    <col min="5634" max="5634" width="12.69921875" style="133" customWidth="1"/>
    <col min="5635" max="5637" width="7.3984375" style="133" customWidth="1"/>
    <col min="5638" max="5638" width="10.69921875" style="133" customWidth="1"/>
    <col min="5639" max="5871" width="9.09765625" style="133"/>
    <col min="5872" max="5872" width="6.59765625" style="133" customWidth="1"/>
    <col min="5873" max="5873" width="11.3984375" style="133" customWidth="1"/>
    <col min="5874" max="5874" width="6.8984375" style="133" customWidth="1"/>
    <col min="5875" max="5875" width="16.3984375" style="133" customWidth="1"/>
    <col min="5876" max="5876" width="14.09765625" style="133" customWidth="1"/>
    <col min="5877" max="5877" width="5.3984375" style="133" customWidth="1"/>
    <col min="5878" max="5878" width="44.8984375" style="133" customWidth="1"/>
    <col min="5879" max="5879" width="7.19921875" style="133" customWidth="1"/>
    <col min="5880" max="5880" width="6.3984375" style="133" customWidth="1"/>
    <col min="5881" max="5881" width="11.8984375" style="133" customWidth="1"/>
    <col min="5882" max="5882" width="14.59765625" style="133" customWidth="1"/>
    <col min="5883" max="5883" width="14.3984375" style="133" customWidth="1"/>
    <col min="5884" max="5884" width="12.69921875" style="133" customWidth="1"/>
    <col min="5885" max="5885" width="13.8984375" style="133" customWidth="1"/>
    <col min="5886" max="5886" width="14.3984375" style="133" customWidth="1"/>
    <col min="5887" max="5887" width="12.69921875" style="133" customWidth="1"/>
    <col min="5888" max="5888" width="13.8984375" style="133" customWidth="1"/>
    <col min="5889" max="5889" width="14.3984375" style="133" customWidth="1"/>
    <col min="5890" max="5890" width="12.69921875" style="133" customWidth="1"/>
    <col min="5891" max="5893" width="7.3984375" style="133" customWidth="1"/>
    <col min="5894" max="5894" width="10.69921875" style="133" customWidth="1"/>
    <col min="5895" max="6127" width="9.09765625" style="133"/>
    <col min="6128" max="6128" width="6.59765625" style="133" customWidth="1"/>
    <col min="6129" max="6129" width="11.3984375" style="133" customWidth="1"/>
    <col min="6130" max="6130" width="6.8984375" style="133" customWidth="1"/>
    <col min="6131" max="6131" width="16.3984375" style="133" customWidth="1"/>
    <col min="6132" max="6132" width="14.09765625" style="133" customWidth="1"/>
    <col min="6133" max="6133" width="5.3984375" style="133" customWidth="1"/>
    <col min="6134" max="6134" width="44.8984375" style="133" customWidth="1"/>
    <col min="6135" max="6135" width="7.19921875" style="133" customWidth="1"/>
    <col min="6136" max="6136" width="6.3984375" style="133" customWidth="1"/>
    <col min="6137" max="6137" width="11.8984375" style="133" customWidth="1"/>
    <col min="6138" max="6138" width="14.59765625" style="133" customWidth="1"/>
    <col min="6139" max="6139" width="14.3984375" style="133" customWidth="1"/>
    <col min="6140" max="6140" width="12.69921875" style="133" customWidth="1"/>
    <col min="6141" max="6141" width="13.8984375" style="133" customWidth="1"/>
    <col min="6142" max="6142" width="14.3984375" style="133" customWidth="1"/>
    <col min="6143" max="6143" width="12.69921875" style="133" customWidth="1"/>
    <col min="6144" max="6144" width="13.8984375" style="133" customWidth="1"/>
    <col min="6145" max="6145" width="14.3984375" style="133" customWidth="1"/>
    <col min="6146" max="6146" width="12.69921875" style="133" customWidth="1"/>
    <col min="6147" max="6149" width="7.3984375" style="133" customWidth="1"/>
    <col min="6150" max="6150" width="10.69921875" style="133" customWidth="1"/>
    <col min="6151" max="6383" width="9.09765625" style="133"/>
    <col min="6384" max="6384" width="6.59765625" style="133" customWidth="1"/>
    <col min="6385" max="6385" width="11.3984375" style="133" customWidth="1"/>
    <col min="6386" max="6386" width="6.8984375" style="133" customWidth="1"/>
    <col min="6387" max="6387" width="16.3984375" style="133" customWidth="1"/>
    <col min="6388" max="6388" width="14.09765625" style="133" customWidth="1"/>
    <col min="6389" max="6389" width="5.3984375" style="133" customWidth="1"/>
    <col min="6390" max="6390" width="44.8984375" style="133" customWidth="1"/>
    <col min="6391" max="6391" width="7.19921875" style="133" customWidth="1"/>
    <col min="6392" max="6392" width="6.3984375" style="133" customWidth="1"/>
    <col min="6393" max="6393" width="11.8984375" style="133" customWidth="1"/>
    <col min="6394" max="6394" width="14.59765625" style="133" customWidth="1"/>
    <col min="6395" max="6395" width="14.3984375" style="133" customWidth="1"/>
    <col min="6396" max="6396" width="12.69921875" style="133" customWidth="1"/>
    <col min="6397" max="6397" width="13.8984375" style="133" customWidth="1"/>
    <col min="6398" max="6398" width="14.3984375" style="133" customWidth="1"/>
    <col min="6399" max="6399" width="12.69921875" style="133" customWidth="1"/>
    <col min="6400" max="6400" width="13.8984375" style="133" customWidth="1"/>
    <col min="6401" max="6401" width="14.3984375" style="133" customWidth="1"/>
    <col min="6402" max="6402" width="12.69921875" style="133" customWidth="1"/>
    <col min="6403" max="6405" width="7.3984375" style="133" customWidth="1"/>
    <col min="6406" max="6406" width="10.69921875" style="133" customWidth="1"/>
    <col min="6407" max="6639" width="9.09765625" style="133"/>
    <col min="6640" max="6640" width="6.59765625" style="133" customWidth="1"/>
    <col min="6641" max="6641" width="11.3984375" style="133" customWidth="1"/>
    <col min="6642" max="6642" width="6.8984375" style="133" customWidth="1"/>
    <col min="6643" max="6643" width="16.3984375" style="133" customWidth="1"/>
    <col min="6644" max="6644" width="14.09765625" style="133" customWidth="1"/>
    <col min="6645" max="6645" width="5.3984375" style="133" customWidth="1"/>
    <col min="6646" max="6646" width="44.8984375" style="133" customWidth="1"/>
    <col min="6647" max="6647" width="7.19921875" style="133" customWidth="1"/>
    <col min="6648" max="6648" width="6.3984375" style="133" customWidth="1"/>
    <col min="6649" max="6649" width="11.8984375" style="133" customWidth="1"/>
    <col min="6650" max="6650" width="14.59765625" style="133" customWidth="1"/>
    <col min="6651" max="6651" width="14.3984375" style="133" customWidth="1"/>
    <col min="6652" max="6652" width="12.69921875" style="133" customWidth="1"/>
    <col min="6653" max="6653" width="13.8984375" style="133" customWidth="1"/>
    <col min="6654" max="6654" width="14.3984375" style="133" customWidth="1"/>
    <col min="6655" max="6655" width="12.69921875" style="133" customWidth="1"/>
    <col min="6656" max="6656" width="13.8984375" style="133" customWidth="1"/>
    <col min="6657" max="6657" width="14.3984375" style="133" customWidth="1"/>
    <col min="6658" max="6658" width="12.69921875" style="133" customWidth="1"/>
    <col min="6659" max="6661" width="7.3984375" style="133" customWidth="1"/>
    <col min="6662" max="6662" width="10.69921875" style="133" customWidth="1"/>
    <col min="6663" max="6895" width="9.09765625" style="133"/>
    <col min="6896" max="6896" width="6.59765625" style="133" customWidth="1"/>
    <col min="6897" max="6897" width="11.3984375" style="133" customWidth="1"/>
    <col min="6898" max="6898" width="6.8984375" style="133" customWidth="1"/>
    <col min="6899" max="6899" width="16.3984375" style="133" customWidth="1"/>
    <col min="6900" max="6900" width="14.09765625" style="133" customWidth="1"/>
    <col min="6901" max="6901" width="5.3984375" style="133" customWidth="1"/>
    <col min="6902" max="6902" width="44.8984375" style="133" customWidth="1"/>
    <col min="6903" max="6903" width="7.19921875" style="133" customWidth="1"/>
    <col min="6904" max="6904" width="6.3984375" style="133" customWidth="1"/>
    <col min="6905" max="6905" width="11.8984375" style="133" customWidth="1"/>
    <col min="6906" max="6906" width="14.59765625" style="133" customWidth="1"/>
    <col min="6907" max="6907" width="14.3984375" style="133" customWidth="1"/>
    <col min="6908" max="6908" width="12.69921875" style="133" customWidth="1"/>
    <col min="6909" max="6909" width="13.8984375" style="133" customWidth="1"/>
    <col min="6910" max="6910" width="14.3984375" style="133" customWidth="1"/>
    <col min="6911" max="6911" width="12.69921875" style="133" customWidth="1"/>
    <col min="6912" max="6912" width="13.8984375" style="133" customWidth="1"/>
    <col min="6913" max="6913" width="14.3984375" style="133" customWidth="1"/>
    <col min="6914" max="6914" width="12.69921875" style="133" customWidth="1"/>
    <col min="6915" max="6917" width="7.3984375" style="133" customWidth="1"/>
    <col min="6918" max="6918" width="10.69921875" style="133" customWidth="1"/>
    <col min="6919" max="7151" width="9.09765625" style="133"/>
    <col min="7152" max="7152" width="6.59765625" style="133" customWidth="1"/>
    <col min="7153" max="7153" width="11.3984375" style="133" customWidth="1"/>
    <col min="7154" max="7154" width="6.8984375" style="133" customWidth="1"/>
    <col min="7155" max="7155" width="16.3984375" style="133" customWidth="1"/>
    <col min="7156" max="7156" width="14.09765625" style="133" customWidth="1"/>
    <col min="7157" max="7157" width="5.3984375" style="133" customWidth="1"/>
    <col min="7158" max="7158" width="44.8984375" style="133" customWidth="1"/>
    <col min="7159" max="7159" width="7.19921875" style="133" customWidth="1"/>
    <col min="7160" max="7160" width="6.3984375" style="133" customWidth="1"/>
    <col min="7161" max="7161" width="11.8984375" style="133" customWidth="1"/>
    <col min="7162" max="7162" width="14.59765625" style="133" customWidth="1"/>
    <col min="7163" max="7163" width="14.3984375" style="133" customWidth="1"/>
    <col min="7164" max="7164" width="12.69921875" style="133" customWidth="1"/>
    <col min="7165" max="7165" width="13.8984375" style="133" customWidth="1"/>
    <col min="7166" max="7166" width="14.3984375" style="133" customWidth="1"/>
    <col min="7167" max="7167" width="12.69921875" style="133" customWidth="1"/>
    <col min="7168" max="7168" width="13.8984375" style="133" customWidth="1"/>
    <col min="7169" max="7169" width="14.3984375" style="133" customWidth="1"/>
    <col min="7170" max="7170" width="12.69921875" style="133" customWidth="1"/>
    <col min="7171" max="7173" width="7.3984375" style="133" customWidth="1"/>
    <col min="7174" max="7174" width="10.69921875" style="133" customWidth="1"/>
    <col min="7175" max="7407" width="9.09765625" style="133"/>
    <col min="7408" max="7408" width="6.59765625" style="133" customWidth="1"/>
    <col min="7409" max="7409" width="11.3984375" style="133" customWidth="1"/>
    <col min="7410" max="7410" width="6.8984375" style="133" customWidth="1"/>
    <col min="7411" max="7411" width="16.3984375" style="133" customWidth="1"/>
    <col min="7412" max="7412" width="14.09765625" style="133" customWidth="1"/>
    <col min="7413" max="7413" width="5.3984375" style="133" customWidth="1"/>
    <col min="7414" max="7414" width="44.8984375" style="133" customWidth="1"/>
    <col min="7415" max="7415" width="7.19921875" style="133" customWidth="1"/>
    <col min="7416" max="7416" width="6.3984375" style="133" customWidth="1"/>
    <col min="7417" max="7417" width="11.8984375" style="133" customWidth="1"/>
    <col min="7418" max="7418" width="14.59765625" style="133" customWidth="1"/>
    <col min="7419" max="7419" width="14.3984375" style="133" customWidth="1"/>
    <col min="7420" max="7420" width="12.69921875" style="133" customWidth="1"/>
    <col min="7421" max="7421" width="13.8984375" style="133" customWidth="1"/>
    <col min="7422" max="7422" width="14.3984375" style="133" customWidth="1"/>
    <col min="7423" max="7423" width="12.69921875" style="133" customWidth="1"/>
    <col min="7424" max="7424" width="13.8984375" style="133" customWidth="1"/>
    <col min="7425" max="7425" width="14.3984375" style="133" customWidth="1"/>
    <col min="7426" max="7426" width="12.69921875" style="133" customWidth="1"/>
    <col min="7427" max="7429" width="7.3984375" style="133" customWidth="1"/>
    <col min="7430" max="7430" width="10.69921875" style="133" customWidth="1"/>
    <col min="7431" max="7663" width="9.09765625" style="133"/>
    <col min="7664" max="7664" width="6.59765625" style="133" customWidth="1"/>
    <col min="7665" max="7665" width="11.3984375" style="133" customWidth="1"/>
    <col min="7666" max="7666" width="6.8984375" style="133" customWidth="1"/>
    <col min="7667" max="7667" width="16.3984375" style="133" customWidth="1"/>
    <col min="7668" max="7668" width="14.09765625" style="133" customWidth="1"/>
    <col min="7669" max="7669" width="5.3984375" style="133" customWidth="1"/>
    <col min="7670" max="7670" width="44.8984375" style="133" customWidth="1"/>
    <col min="7671" max="7671" width="7.19921875" style="133" customWidth="1"/>
    <col min="7672" max="7672" width="6.3984375" style="133" customWidth="1"/>
    <col min="7673" max="7673" width="11.8984375" style="133" customWidth="1"/>
    <col min="7674" max="7674" width="14.59765625" style="133" customWidth="1"/>
    <col min="7675" max="7675" width="14.3984375" style="133" customWidth="1"/>
    <col min="7676" max="7676" width="12.69921875" style="133" customWidth="1"/>
    <col min="7677" max="7677" width="13.8984375" style="133" customWidth="1"/>
    <col min="7678" max="7678" width="14.3984375" style="133" customWidth="1"/>
    <col min="7679" max="7679" width="12.69921875" style="133" customWidth="1"/>
    <col min="7680" max="7680" width="13.8984375" style="133" customWidth="1"/>
    <col min="7681" max="7681" width="14.3984375" style="133" customWidth="1"/>
    <col min="7682" max="7682" width="12.69921875" style="133" customWidth="1"/>
    <col min="7683" max="7685" width="7.3984375" style="133" customWidth="1"/>
    <col min="7686" max="7686" width="10.69921875" style="133" customWidth="1"/>
    <col min="7687" max="7919" width="9.09765625" style="133"/>
    <col min="7920" max="7920" width="6.59765625" style="133" customWidth="1"/>
    <col min="7921" max="7921" width="11.3984375" style="133" customWidth="1"/>
    <col min="7922" max="7922" width="6.8984375" style="133" customWidth="1"/>
    <col min="7923" max="7923" width="16.3984375" style="133" customWidth="1"/>
    <col min="7924" max="7924" width="14.09765625" style="133" customWidth="1"/>
    <col min="7925" max="7925" width="5.3984375" style="133" customWidth="1"/>
    <col min="7926" max="7926" width="44.8984375" style="133" customWidth="1"/>
    <col min="7927" max="7927" width="7.19921875" style="133" customWidth="1"/>
    <col min="7928" max="7928" width="6.3984375" style="133" customWidth="1"/>
    <col min="7929" max="7929" width="11.8984375" style="133" customWidth="1"/>
    <col min="7930" max="7930" width="14.59765625" style="133" customWidth="1"/>
    <col min="7931" max="7931" width="14.3984375" style="133" customWidth="1"/>
    <col min="7932" max="7932" width="12.69921875" style="133" customWidth="1"/>
    <col min="7933" max="7933" width="13.8984375" style="133" customWidth="1"/>
    <col min="7934" max="7934" width="14.3984375" style="133" customWidth="1"/>
    <col min="7935" max="7935" width="12.69921875" style="133" customWidth="1"/>
    <col min="7936" max="7936" width="13.8984375" style="133" customWidth="1"/>
    <col min="7937" max="7937" width="14.3984375" style="133" customWidth="1"/>
    <col min="7938" max="7938" width="12.69921875" style="133" customWidth="1"/>
    <col min="7939" max="7941" width="7.3984375" style="133" customWidth="1"/>
    <col min="7942" max="7942" width="10.69921875" style="133" customWidth="1"/>
    <col min="7943" max="8175" width="9.09765625" style="133"/>
    <col min="8176" max="8176" width="6.59765625" style="133" customWidth="1"/>
    <col min="8177" max="8177" width="11.3984375" style="133" customWidth="1"/>
    <col min="8178" max="8178" width="6.8984375" style="133" customWidth="1"/>
    <col min="8179" max="8179" width="16.3984375" style="133" customWidth="1"/>
    <col min="8180" max="8180" width="14.09765625" style="133" customWidth="1"/>
    <col min="8181" max="8181" width="5.3984375" style="133" customWidth="1"/>
    <col min="8182" max="8182" width="44.8984375" style="133" customWidth="1"/>
    <col min="8183" max="8183" width="7.19921875" style="133" customWidth="1"/>
    <col min="8184" max="8184" width="6.3984375" style="133" customWidth="1"/>
    <col min="8185" max="8185" width="11.8984375" style="133" customWidth="1"/>
    <col min="8186" max="8186" width="14.59765625" style="133" customWidth="1"/>
    <col min="8187" max="8187" width="14.3984375" style="133" customWidth="1"/>
    <col min="8188" max="8188" width="12.69921875" style="133" customWidth="1"/>
    <col min="8189" max="8189" width="13.8984375" style="133" customWidth="1"/>
    <col min="8190" max="8190" width="14.3984375" style="133" customWidth="1"/>
    <col min="8191" max="8191" width="12.69921875" style="133" customWidth="1"/>
    <col min="8192" max="8192" width="13.8984375" style="133" customWidth="1"/>
    <col min="8193" max="8193" width="14.3984375" style="133" customWidth="1"/>
    <col min="8194" max="8194" width="12.69921875" style="133" customWidth="1"/>
    <col min="8195" max="8197" width="7.3984375" style="133" customWidth="1"/>
    <col min="8198" max="8198" width="10.69921875" style="133" customWidth="1"/>
    <col min="8199" max="8431" width="9.09765625" style="133"/>
    <col min="8432" max="8432" width="6.59765625" style="133" customWidth="1"/>
    <col min="8433" max="8433" width="11.3984375" style="133" customWidth="1"/>
    <col min="8434" max="8434" width="6.8984375" style="133" customWidth="1"/>
    <col min="8435" max="8435" width="16.3984375" style="133" customWidth="1"/>
    <col min="8436" max="8436" width="14.09765625" style="133" customWidth="1"/>
    <col min="8437" max="8437" width="5.3984375" style="133" customWidth="1"/>
    <col min="8438" max="8438" width="44.8984375" style="133" customWidth="1"/>
    <col min="8439" max="8439" width="7.19921875" style="133" customWidth="1"/>
    <col min="8440" max="8440" width="6.3984375" style="133" customWidth="1"/>
    <col min="8441" max="8441" width="11.8984375" style="133" customWidth="1"/>
    <col min="8442" max="8442" width="14.59765625" style="133" customWidth="1"/>
    <col min="8443" max="8443" width="14.3984375" style="133" customWidth="1"/>
    <col min="8444" max="8444" width="12.69921875" style="133" customWidth="1"/>
    <col min="8445" max="8445" width="13.8984375" style="133" customWidth="1"/>
    <col min="8446" max="8446" width="14.3984375" style="133" customWidth="1"/>
    <col min="8447" max="8447" width="12.69921875" style="133" customWidth="1"/>
    <col min="8448" max="8448" width="13.8984375" style="133" customWidth="1"/>
    <col min="8449" max="8449" width="14.3984375" style="133" customWidth="1"/>
    <col min="8450" max="8450" width="12.69921875" style="133" customWidth="1"/>
    <col min="8451" max="8453" width="7.3984375" style="133" customWidth="1"/>
    <col min="8454" max="8454" width="10.69921875" style="133" customWidth="1"/>
    <col min="8455" max="8687" width="9.09765625" style="133"/>
    <col min="8688" max="8688" width="6.59765625" style="133" customWidth="1"/>
    <col min="8689" max="8689" width="11.3984375" style="133" customWidth="1"/>
    <col min="8690" max="8690" width="6.8984375" style="133" customWidth="1"/>
    <col min="8691" max="8691" width="16.3984375" style="133" customWidth="1"/>
    <col min="8692" max="8692" width="14.09765625" style="133" customWidth="1"/>
    <col min="8693" max="8693" width="5.3984375" style="133" customWidth="1"/>
    <col min="8694" max="8694" width="44.8984375" style="133" customWidth="1"/>
    <col min="8695" max="8695" width="7.19921875" style="133" customWidth="1"/>
    <col min="8696" max="8696" width="6.3984375" style="133" customWidth="1"/>
    <col min="8697" max="8697" width="11.8984375" style="133" customWidth="1"/>
    <col min="8698" max="8698" width="14.59765625" style="133" customWidth="1"/>
    <col min="8699" max="8699" width="14.3984375" style="133" customWidth="1"/>
    <col min="8700" max="8700" width="12.69921875" style="133" customWidth="1"/>
    <col min="8701" max="8701" width="13.8984375" style="133" customWidth="1"/>
    <col min="8702" max="8702" width="14.3984375" style="133" customWidth="1"/>
    <col min="8703" max="8703" width="12.69921875" style="133" customWidth="1"/>
    <col min="8704" max="8704" width="13.8984375" style="133" customWidth="1"/>
    <col min="8705" max="8705" width="14.3984375" style="133" customWidth="1"/>
    <col min="8706" max="8706" width="12.69921875" style="133" customWidth="1"/>
    <col min="8707" max="8709" width="7.3984375" style="133" customWidth="1"/>
    <col min="8710" max="8710" width="10.69921875" style="133" customWidth="1"/>
    <col min="8711" max="8943" width="9.09765625" style="133"/>
    <col min="8944" max="8944" width="6.59765625" style="133" customWidth="1"/>
    <col min="8945" max="8945" width="11.3984375" style="133" customWidth="1"/>
    <col min="8946" max="8946" width="6.8984375" style="133" customWidth="1"/>
    <col min="8947" max="8947" width="16.3984375" style="133" customWidth="1"/>
    <col min="8948" max="8948" width="14.09765625" style="133" customWidth="1"/>
    <col min="8949" max="8949" width="5.3984375" style="133" customWidth="1"/>
    <col min="8950" max="8950" width="44.8984375" style="133" customWidth="1"/>
    <col min="8951" max="8951" width="7.19921875" style="133" customWidth="1"/>
    <col min="8952" max="8952" width="6.3984375" style="133" customWidth="1"/>
    <col min="8953" max="8953" width="11.8984375" style="133" customWidth="1"/>
    <col min="8954" max="8954" width="14.59765625" style="133" customWidth="1"/>
    <col min="8955" max="8955" width="14.3984375" style="133" customWidth="1"/>
    <col min="8956" max="8956" width="12.69921875" style="133" customWidth="1"/>
    <col min="8957" max="8957" width="13.8984375" style="133" customWidth="1"/>
    <col min="8958" max="8958" width="14.3984375" style="133" customWidth="1"/>
    <col min="8959" max="8959" width="12.69921875" style="133" customWidth="1"/>
    <col min="8960" max="8960" width="13.8984375" style="133" customWidth="1"/>
    <col min="8961" max="8961" width="14.3984375" style="133" customWidth="1"/>
    <col min="8962" max="8962" width="12.69921875" style="133" customWidth="1"/>
    <col min="8963" max="8965" width="7.3984375" style="133" customWidth="1"/>
    <col min="8966" max="8966" width="10.69921875" style="133" customWidth="1"/>
    <col min="8967" max="9199" width="9.09765625" style="133"/>
    <col min="9200" max="9200" width="6.59765625" style="133" customWidth="1"/>
    <col min="9201" max="9201" width="11.3984375" style="133" customWidth="1"/>
    <col min="9202" max="9202" width="6.8984375" style="133" customWidth="1"/>
    <col min="9203" max="9203" width="16.3984375" style="133" customWidth="1"/>
    <col min="9204" max="9204" width="14.09765625" style="133" customWidth="1"/>
    <col min="9205" max="9205" width="5.3984375" style="133" customWidth="1"/>
    <col min="9206" max="9206" width="44.8984375" style="133" customWidth="1"/>
    <col min="9207" max="9207" width="7.19921875" style="133" customWidth="1"/>
    <col min="9208" max="9208" width="6.3984375" style="133" customWidth="1"/>
    <col min="9209" max="9209" width="11.8984375" style="133" customWidth="1"/>
    <col min="9210" max="9210" width="14.59765625" style="133" customWidth="1"/>
    <col min="9211" max="9211" width="14.3984375" style="133" customWidth="1"/>
    <col min="9212" max="9212" width="12.69921875" style="133" customWidth="1"/>
    <col min="9213" max="9213" width="13.8984375" style="133" customWidth="1"/>
    <col min="9214" max="9214" width="14.3984375" style="133" customWidth="1"/>
    <col min="9215" max="9215" width="12.69921875" style="133" customWidth="1"/>
    <col min="9216" max="9216" width="13.8984375" style="133" customWidth="1"/>
    <col min="9217" max="9217" width="14.3984375" style="133" customWidth="1"/>
    <col min="9218" max="9218" width="12.69921875" style="133" customWidth="1"/>
    <col min="9219" max="9221" width="7.3984375" style="133" customWidth="1"/>
    <col min="9222" max="9222" width="10.69921875" style="133" customWidth="1"/>
    <col min="9223" max="9455" width="9.09765625" style="133"/>
    <col min="9456" max="9456" width="6.59765625" style="133" customWidth="1"/>
    <col min="9457" max="9457" width="11.3984375" style="133" customWidth="1"/>
    <col min="9458" max="9458" width="6.8984375" style="133" customWidth="1"/>
    <col min="9459" max="9459" width="16.3984375" style="133" customWidth="1"/>
    <col min="9460" max="9460" width="14.09765625" style="133" customWidth="1"/>
    <col min="9461" max="9461" width="5.3984375" style="133" customWidth="1"/>
    <col min="9462" max="9462" width="44.8984375" style="133" customWidth="1"/>
    <col min="9463" max="9463" width="7.19921875" style="133" customWidth="1"/>
    <col min="9464" max="9464" width="6.3984375" style="133" customWidth="1"/>
    <col min="9465" max="9465" width="11.8984375" style="133" customWidth="1"/>
    <col min="9466" max="9466" width="14.59765625" style="133" customWidth="1"/>
    <col min="9467" max="9467" width="14.3984375" style="133" customWidth="1"/>
    <col min="9468" max="9468" width="12.69921875" style="133" customWidth="1"/>
    <col min="9469" max="9469" width="13.8984375" style="133" customWidth="1"/>
    <col min="9470" max="9470" width="14.3984375" style="133" customWidth="1"/>
    <col min="9471" max="9471" width="12.69921875" style="133" customWidth="1"/>
    <col min="9472" max="9472" width="13.8984375" style="133" customWidth="1"/>
    <col min="9473" max="9473" width="14.3984375" style="133" customWidth="1"/>
    <col min="9474" max="9474" width="12.69921875" style="133" customWidth="1"/>
    <col min="9475" max="9477" width="7.3984375" style="133" customWidth="1"/>
    <col min="9478" max="9478" width="10.69921875" style="133" customWidth="1"/>
    <col min="9479" max="9711" width="9.09765625" style="133"/>
    <col min="9712" max="9712" width="6.59765625" style="133" customWidth="1"/>
    <col min="9713" max="9713" width="11.3984375" style="133" customWidth="1"/>
    <col min="9714" max="9714" width="6.8984375" style="133" customWidth="1"/>
    <col min="9715" max="9715" width="16.3984375" style="133" customWidth="1"/>
    <col min="9716" max="9716" width="14.09765625" style="133" customWidth="1"/>
    <col min="9717" max="9717" width="5.3984375" style="133" customWidth="1"/>
    <col min="9718" max="9718" width="44.8984375" style="133" customWidth="1"/>
    <col min="9719" max="9719" width="7.19921875" style="133" customWidth="1"/>
    <col min="9720" max="9720" width="6.3984375" style="133" customWidth="1"/>
    <col min="9721" max="9721" width="11.8984375" style="133" customWidth="1"/>
    <col min="9722" max="9722" width="14.59765625" style="133" customWidth="1"/>
    <col min="9723" max="9723" width="14.3984375" style="133" customWidth="1"/>
    <col min="9724" max="9724" width="12.69921875" style="133" customWidth="1"/>
    <col min="9725" max="9725" width="13.8984375" style="133" customWidth="1"/>
    <col min="9726" max="9726" width="14.3984375" style="133" customWidth="1"/>
    <col min="9727" max="9727" width="12.69921875" style="133" customWidth="1"/>
    <col min="9728" max="9728" width="13.8984375" style="133" customWidth="1"/>
    <col min="9729" max="9729" width="14.3984375" style="133" customWidth="1"/>
    <col min="9730" max="9730" width="12.69921875" style="133" customWidth="1"/>
    <col min="9731" max="9733" width="7.3984375" style="133" customWidth="1"/>
    <col min="9734" max="9734" width="10.69921875" style="133" customWidth="1"/>
    <col min="9735" max="9967" width="9.09765625" style="133"/>
    <col min="9968" max="9968" width="6.59765625" style="133" customWidth="1"/>
    <col min="9969" max="9969" width="11.3984375" style="133" customWidth="1"/>
    <col min="9970" max="9970" width="6.8984375" style="133" customWidth="1"/>
    <col min="9971" max="9971" width="16.3984375" style="133" customWidth="1"/>
    <col min="9972" max="9972" width="14.09765625" style="133" customWidth="1"/>
    <col min="9973" max="9973" width="5.3984375" style="133" customWidth="1"/>
    <col min="9974" max="9974" width="44.8984375" style="133" customWidth="1"/>
    <col min="9975" max="9975" width="7.19921875" style="133" customWidth="1"/>
    <col min="9976" max="9976" width="6.3984375" style="133" customWidth="1"/>
    <col min="9977" max="9977" width="11.8984375" style="133" customWidth="1"/>
    <col min="9978" max="9978" width="14.59765625" style="133" customWidth="1"/>
    <col min="9979" max="9979" width="14.3984375" style="133" customWidth="1"/>
    <col min="9980" max="9980" width="12.69921875" style="133" customWidth="1"/>
    <col min="9981" max="9981" width="13.8984375" style="133" customWidth="1"/>
    <col min="9982" max="9982" width="14.3984375" style="133" customWidth="1"/>
    <col min="9983" max="9983" width="12.69921875" style="133" customWidth="1"/>
    <col min="9984" max="9984" width="13.8984375" style="133" customWidth="1"/>
    <col min="9985" max="9985" width="14.3984375" style="133" customWidth="1"/>
    <col min="9986" max="9986" width="12.69921875" style="133" customWidth="1"/>
    <col min="9987" max="9989" width="7.3984375" style="133" customWidth="1"/>
    <col min="9990" max="9990" width="10.69921875" style="133" customWidth="1"/>
    <col min="9991" max="10223" width="9.09765625" style="133"/>
    <col min="10224" max="10224" width="6.59765625" style="133" customWidth="1"/>
    <col min="10225" max="10225" width="11.3984375" style="133" customWidth="1"/>
    <col min="10226" max="10226" width="6.8984375" style="133" customWidth="1"/>
    <col min="10227" max="10227" width="16.3984375" style="133" customWidth="1"/>
    <col min="10228" max="10228" width="14.09765625" style="133" customWidth="1"/>
    <col min="10229" max="10229" width="5.3984375" style="133" customWidth="1"/>
    <col min="10230" max="10230" width="44.8984375" style="133" customWidth="1"/>
    <col min="10231" max="10231" width="7.19921875" style="133" customWidth="1"/>
    <col min="10232" max="10232" width="6.3984375" style="133" customWidth="1"/>
    <col min="10233" max="10233" width="11.8984375" style="133" customWidth="1"/>
    <col min="10234" max="10234" width="14.59765625" style="133" customWidth="1"/>
    <col min="10235" max="10235" width="14.3984375" style="133" customWidth="1"/>
    <col min="10236" max="10236" width="12.69921875" style="133" customWidth="1"/>
    <col min="10237" max="10237" width="13.8984375" style="133" customWidth="1"/>
    <col min="10238" max="10238" width="14.3984375" style="133" customWidth="1"/>
    <col min="10239" max="10239" width="12.69921875" style="133" customWidth="1"/>
    <col min="10240" max="10240" width="13.8984375" style="133" customWidth="1"/>
    <col min="10241" max="10241" width="14.3984375" style="133" customWidth="1"/>
    <col min="10242" max="10242" width="12.69921875" style="133" customWidth="1"/>
    <col min="10243" max="10245" width="7.3984375" style="133" customWidth="1"/>
    <col min="10246" max="10246" width="10.69921875" style="133" customWidth="1"/>
    <col min="10247" max="10479" width="9.09765625" style="133"/>
    <col min="10480" max="10480" width="6.59765625" style="133" customWidth="1"/>
    <col min="10481" max="10481" width="11.3984375" style="133" customWidth="1"/>
    <col min="10482" max="10482" width="6.8984375" style="133" customWidth="1"/>
    <col min="10483" max="10483" width="16.3984375" style="133" customWidth="1"/>
    <col min="10484" max="10484" width="14.09765625" style="133" customWidth="1"/>
    <col min="10485" max="10485" width="5.3984375" style="133" customWidth="1"/>
    <col min="10486" max="10486" width="44.8984375" style="133" customWidth="1"/>
    <col min="10487" max="10487" width="7.19921875" style="133" customWidth="1"/>
    <col min="10488" max="10488" width="6.3984375" style="133" customWidth="1"/>
    <col min="10489" max="10489" width="11.8984375" style="133" customWidth="1"/>
    <col min="10490" max="10490" width="14.59765625" style="133" customWidth="1"/>
    <col min="10491" max="10491" width="14.3984375" style="133" customWidth="1"/>
    <col min="10492" max="10492" width="12.69921875" style="133" customWidth="1"/>
    <col min="10493" max="10493" width="13.8984375" style="133" customWidth="1"/>
    <col min="10494" max="10494" width="14.3984375" style="133" customWidth="1"/>
    <col min="10495" max="10495" width="12.69921875" style="133" customWidth="1"/>
    <col min="10496" max="10496" width="13.8984375" style="133" customWidth="1"/>
    <col min="10497" max="10497" width="14.3984375" style="133" customWidth="1"/>
    <col min="10498" max="10498" width="12.69921875" style="133" customWidth="1"/>
    <col min="10499" max="10501" width="7.3984375" style="133" customWidth="1"/>
    <col min="10502" max="10502" width="10.69921875" style="133" customWidth="1"/>
    <col min="10503" max="10735" width="9.09765625" style="133"/>
    <col min="10736" max="10736" width="6.59765625" style="133" customWidth="1"/>
    <col min="10737" max="10737" width="11.3984375" style="133" customWidth="1"/>
    <col min="10738" max="10738" width="6.8984375" style="133" customWidth="1"/>
    <col min="10739" max="10739" width="16.3984375" style="133" customWidth="1"/>
    <col min="10740" max="10740" width="14.09765625" style="133" customWidth="1"/>
    <col min="10741" max="10741" width="5.3984375" style="133" customWidth="1"/>
    <col min="10742" max="10742" width="44.8984375" style="133" customWidth="1"/>
    <col min="10743" max="10743" width="7.19921875" style="133" customWidth="1"/>
    <col min="10744" max="10744" width="6.3984375" style="133" customWidth="1"/>
    <col min="10745" max="10745" width="11.8984375" style="133" customWidth="1"/>
    <col min="10746" max="10746" width="14.59765625" style="133" customWidth="1"/>
    <col min="10747" max="10747" width="14.3984375" style="133" customWidth="1"/>
    <col min="10748" max="10748" width="12.69921875" style="133" customWidth="1"/>
    <col min="10749" max="10749" width="13.8984375" style="133" customWidth="1"/>
    <col min="10750" max="10750" width="14.3984375" style="133" customWidth="1"/>
    <col min="10751" max="10751" width="12.69921875" style="133" customWidth="1"/>
    <col min="10752" max="10752" width="13.8984375" style="133" customWidth="1"/>
    <col min="10753" max="10753" width="14.3984375" style="133" customWidth="1"/>
    <col min="10754" max="10754" width="12.69921875" style="133" customWidth="1"/>
    <col min="10755" max="10757" width="7.3984375" style="133" customWidth="1"/>
    <col min="10758" max="10758" width="10.69921875" style="133" customWidth="1"/>
    <col min="10759" max="10991" width="9.09765625" style="133"/>
    <col min="10992" max="10992" width="6.59765625" style="133" customWidth="1"/>
    <col min="10993" max="10993" width="11.3984375" style="133" customWidth="1"/>
    <col min="10994" max="10994" width="6.8984375" style="133" customWidth="1"/>
    <col min="10995" max="10995" width="16.3984375" style="133" customWidth="1"/>
    <col min="10996" max="10996" width="14.09765625" style="133" customWidth="1"/>
    <col min="10997" max="10997" width="5.3984375" style="133" customWidth="1"/>
    <col min="10998" max="10998" width="44.8984375" style="133" customWidth="1"/>
    <col min="10999" max="10999" width="7.19921875" style="133" customWidth="1"/>
    <col min="11000" max="11000" width="6.3984375" style="133" customWidth="1"/>
    <col min="11001" max="11001" width="11.8984375" style="133" customWidth="1"/>
    <col min="11002" max="11002" width="14.59765625" style="133" customWidth="1"/>
    <col min="11003" max="11003" width="14.3984375" style="133" customWidth="1"/>
    <col min="11004" max="11004" width="12.69921875" style="133" customWidth="1"/>
    <col min="11005" max="11005" width="13.8984375" style="133" customWidth="1"/>
    <col min="11006" max="11006" width="14.3984375" style="133" customWidth="1"/>
    <col min="11007" max="11007" width="12.69921875" style="133" customWidth="1"/>
    <col min="11008" max="11008" width="13.8984375" style="133" customWidth="1"/>
    <col min="11009" max="11009" width="14.3984375" style="133" customWidth="1"/>
    <col min="11010" max="11010" width="12.69921875" style="133" customWidth="1"/>
    <col min="11011" max="11013" width="7.3984375" style="133" customWidth="1"/>
    <col min="11014" max="11014" width="10.69921875" style="133" customWidth="1"/>
    <col min="11015" max="11247" width="9.09765625" style="133"/>
    <col min="11248" max="11248" width="6.59765625" style="133" customWidth="1"/>
    <col min="11249" max="11249" width="11.3984375" style="133" customWidth="1"/>
    <col min="11250" max="11250" width="6.8984375" style="133" customWidth="1"/>
    <col min="11251" max="11251" width="16.3984375" style="133" customWidth="1"/>
    <col min="11252" max="11252" width="14.09765625" style="133" customWidth="1"/>
    <col min="11253" max="11253" width="5.3984375" style="133" customWidth="1"/>
    <col min="11254" max="11254" width="44.8984375" style="133" customWidth="1"/>
    <col min="11255" max="11255" width="7.19921875" style="133" customWidth="1"/>
    <col min="11256" max="11256" width="6.3984375" style="133" customWidth="1"/>
    <col min="11257" max="11257" width="11.8984375" style="133" customWidth="1"/>
    <col min="11258" max="11258" width="14.59765625" style="133" customWidth="1"/>
    <col min="11259" max="11259" width="14.3984375" style="133" customWidth="1"/>
    <col min="11260" max="11260" width="12.69921875" style="133" customWidth="1"/>
    <col min="11261" max="11261" width="13.8984375" style="133" customWidth="1"/>
    <col min="11262" max="11262" width="14.3984375" style="133" customWidth="1"/>
    <col min="11263" max="11263" width="12.69921875" style="133" customWidth="1"/>
    <col min="11264" max="11264" width="13.8984375" style="133" customWidth="1"/>
    <col min="11265" max="11265" width="14.3984375" style="133" customWidth="1"/>
    <col min="11266" max="11266" width="12.69921875" style="133" customWidth="1"/>
    <col min="11267" max="11269" width="7.3984375" style="133" customWidth="1"/>
    <col min="11270" max="11270" width="10.69921875" style="133" customWidth="1"/>
    <col min="11271" max="11503" width="9.09765625" style="133"/>
    <col min="11504" max="11504" width="6.59765625" style="133" customWidth="1"/>
    <col min="11505" max="11505" width="11.3984375" style="133" customWidth="1"/>
    <col min="11506" max="11506" width="6.8984375" style="133" customWidth="1"/>
    <col min="11507" max="11507" width="16.3984375" style="133" customWidth="1"/>
    <col min="11508" max="11508" width="14.09765625" style="133" customWidth="1"/>
    <col min="11509" max="11509" width="5.3984375" style="133" customWidth="1"/>
    <col min="11510" max="11510" width="44.8984375" style="133" customWidth="1"/>
    <col min="11511" max="11511" width="7.19921875" style="133" customWidth="1"/>
    <col min="11512" max="11512" width="6.3984375" style="133" customWidth="1"/>
    <col min="11513" max="11513" width="11.8984375" style="133" customWidth="1"/>
    <col min="11514" max="11514" width="14.59765625" style="133" customWidth="1"/>
    <col min="11515" max="11515" width="14.3984375" style="133" customWidth="1"/>
    <col min="11516" max="11516" width="12.69921875" style="133" customWidth="1"/>
    <col min="11517" max="11517" width="13.8984375" style="133" customWidth="1"/>
    <col min="11518" max="11518" width="14.3984375" style="133" customWidth="1"/>
    <col min="11519" max="11519" width="12.69921875" style="133" customWidth="1"/>
    <col min="11520" max="11520" width="13.8984375" style="133" customWidth="1"/>
    <col min="11521" max="11521" width="14.3984375" style="133" customWidth="1"/>
    <col min="11522" max="11522" width="12.69921875" style="133" customWidth="1"/>
    <col min="11523" max="11525" width="7.3984375" style="133" customWidth="1"/>
    <col min="11526" max="11526" width="10.69921875" style="133" customWidth="1"/>
    <col min="11527" max="11759" width="9.09765625" style="133"/>
    <col min="11760" max="11760" width="6.59765625" style="133" customWidth="1"/>
    <col min="11761" max="11761" width="11.3984375" style="133" customWidth="1"/>
    <col min="11762" max="11762" width="6.8984375" style="133" customWidth="1"/>
    <col min="11763" max="11763" width="16.3984375" style="133" customWidth="1"/>
    <col min="11764" max="11764" width="14.09765625" style="133" customWidth="1"/>
    <col min="11765" max="11765" width="5.3984375" style="133" customWidth="1"/>
    <col min="11766" max="11766" width="44.8984375" style="133" customWidth="1"/>
    <col min="11767" max="11767" width="7.19921875" style="133" customWidth="1"/>
    <col min="11768" max="11768" width="6.3984375" style="133" customWidth="1"/>
    <col min="11769" max="11769" width="11.8984375" style="133" customWidth="1"/>
    <col min="11770" max="11770" width="14.59765625" style="133" customWidth="1"/>
    <col min="11771" max="11771" width="14.3984375" style="133" customWidth="1"/>
    <col min="11772" max="11772" width="12.69921875" style="133" customWidth="1"/>
    <col min="11773" max="11773" width="13.8984375" style="133" customWidth="1"/>
    <col min="11774" max="11774" width="14.3984375" style="133" customWidth="1"/>
    <col min="11775" max="11775" width="12.69921875" style="133" customWidth="1"/>
    <col min="11776" max="11776" width="13.8984375" style="133" customWidth="1"/>
    <col min="11777" max="11777" width="14.3984375" style="133" customWidth="1"/>
    <col min="11778" max="11778" width="12.69921875" style="133" customWidth="1"/>
    <col min="11779" max="11781" width="7.3984375" style="133" customWidth="1"/>
    <col min="11782" max="11782" width="10.69921875" style="133" customWidth="1"/>
    <col min="11783" max="12015" width="9.09765625" style="133"/>
    <col min="12016" max="12016" width="6.59765625" style="133" customWidth="1"/>
    <col min="12017" max="12017" width="11.3984375" style="133" customWidth="1"/>
    <col min="12018" max="12018" width="6.8984375" style="133" customWidth="1"/>
    <col min="12019" max="12019" width="16.3984375" style="133" customWidth="1"/>
    <col min="12020" max="12020" width="14.09765625" style="133" customWidth="1"/>
    <col min="12021" max="12021" width="5.3984375" style="133" customWidth="1"/>
    <col min="12022" max="12022" width="44.8984375" style="133" customWidth="1"/>
    <col min="12023" max="12023" width="7.19921875" style="133" customWidth="1"/>
    <col min="12024" max="12024" width="6.3984375" style="133" customWidth="1"/>
    <col min="12025" max="12025" width="11.8984375" style="133" customWidth="1"/>
    <col min="12026" max="12026" width="14.59765625" style="133" customWidth="1"/>
    <col min="12027" max="12027" width="14.3984375" style="133" customWidth="1"/>
    <col min="12028" max="12028" width="12.69921875" style="133" customWidth="1"/>
    <col min="12029" max="12029" width="13.8984375" style="133" customWidth="1"/>
    <col min="12030" max="12030" width="14.3984375" style="133" customWidth="1"/>
    <col min="12031" max="12031" width="12.69921875" style="133" customWidth="1"/>
    <col min="12032" max="12032" width="13.8984375" style="133" customWidth="1"/>
    <col min="12033" max="12033" width="14.3984375" style="133" customWidth="1"/>
    <col min="12034" max="12034" width="12.69921875" style="133" customWidth="1"/>
    <col min="12035" max="12037" width="7.3984375" style="133" customWidth="1"/>
    <col min="12038" max="12038" width="10.69921875" style="133" customWidth="1"/>
    <col min="12039" max="12271" width="9.09765625" style="133"/>
    <col min="12272" max="12272" width="6.59765625" style="133" customWidth="1"/>
    <col min="12273" max="12273" width="11.3984375" style="133" customWidth="1"/>
    <col min="12274" max="12274" width="6.8984375" style="133" customWidth="1"/>
    <col min="12275" max="12275" width="16.3984375" style="133" customWidth="1"/>
    <col min="12276" max="12276" width="14.09765625" style="133" customWidth="1"/>
    <col min="12277" max="12277" width="5.3984375" style="133" customWidth="1"/>
    <col min="12278" max="12278" width="44.8984375" style="133" customWidth="1"/>
    <col min="12279" max="12279" width="7.19921875" style="133" customWidth="1"/>
    <col min="12280" max="12280" width="6.3984375" style="133" customWidth="1"/>
    <col min="12281" max="12281" width="11.8984375" style="133" customWidth="1"/>
    <col min="12282" max="12282" width="14.59765625" style="133" customWidth="1"/>
    <col min="12283" max="12283" width="14.3984375" style="133" customWidth="1"/>
    <col min="12284" max="12284" width="12.69921875" style="133" customWidth="1"/>
    <col min="12285" max="12285" width="13.8984375" style="133" customWidth="1"/>
    <col min="12286" max="12286" width="14.3984375" style="133" customWidth="1"/>
    <col min="12287" max="12287" width="12.69921875" style="133" customWidth="1"/>
    <col min="12288" max="12288" width="13.8984375" style="133" customWidth="1"/>
    <col min="12289" max="12289" width="14.3984375" style="133" customWidth="1"/>
    <col min="12290" max="12290" width="12.69921875" style="133" customWidth="1"/>
    <col min="12291" max="12293" width="7.3984375" style="133" customWidth="1"/>
    <col min="12294" max="12294" width="10.69921875" style="133" customWidth="1"/>
    <col min="12295" max="12527" width="9.09765625" style="133"/>
    <col min="12528" max="12528" width="6.59765625" style="133" customWidth="1"/>
    <col min="12529" max="12529" width="11.3984375" style="133" customWidth="1"/>
    <col min="12530" max="12530" width="6.8984375" style="133" customWidth="1"/>
    <col min="12531" max="12531" width="16.3984375" style="133" customWidth="1"/>
    <col min="12532" max="12532" width="14.09765625" style="133" customWidth="1"/>
    <col min="12533" max="12533" width="5.3984375" style="133" customWidth="1"/>
    <col min="12534" max="12534" width="44.8984375" style="133" customWidth="1"/>
    <col min="12535" max="12535" width="7.19921875" style="133" customWidth="1"/>
    <col min="12536" max="12536" width="6.3984375" style="133" customWidth="1"/>
    <col min="12537" max="12537" width="11.8984375" style="133" customWidth="1"/>
    <col min="12538" max="12538" width="14.59765625" style="133" customWidth="1"/>
    <col min="12539" max="12539" width="14.3984375" style="133" customWidth="1"/>
    <col min="12540" max="12540" width="12.69921875" style="133" customWidth="1"/>
    <col min="12541" max="12541" width="13.8984375" style="133" customWidth="1"/>
    <col min="12542" max="12542" width="14.3984375" style="133" customWidth="1"/>
    <col min="12543" max="12543" width="12.69921875" style="133" customWidth="1"/>
    <col min="12544" max="12544" width="13.8984375" style="133" customWidth="1"/>
    <col min="12545" max="12545" width="14.3984375" style="133" customWidth="1"/>
    <col min="12546" max="12546" width="12.69921875" style="133" customWidth="1"/>
    <col min="12547" max="12549" width="7.3984375" style="133" customWidth="1"/>
    <col min="12550" max="12550" width="10.69921875" style="133" customWidth="1"/>
    <col min="12551" max="12783" width="9.09765625" style="133"/>
    <col min="12784" max="12784" width="6.59765625" style="133" customWidth="1"/>
    <col min="12785" max="12785" width="11.3984375" style="133" customWidth="1"/>
    <col min="12786" max="12786" width="6.8984375" style="133" customWidth="1"/>
    <col min="12787" max="12787" width="16.3984375" style="133" customWidth="1"/>
    <col min="12788" max="12788" width="14.09765625" style="133" customWidth="1"/>
    <col min="12789" max="12789" width="5.3984375" style="133" customWidth="1"/>
    <col min="12790" max="12790" width="44.8984375" style="133" customWidth="1"/>
    <col min="12791" max="12791" width="7.19921875" style="133" customWidth="1"/>
    <col min="12792" max="12792" width="6.3984375" style="133" customWidth="1"/>
    <col min="12793" max="12793" width="11.8984375" style="133" customWidth="1"/>
    <col min="12794" max="12794" width="14.59765625" style="133" customWidth="1"/>
    <col min="12795" max="12795" width="14.3984375" style="133" customWidth="1"/>
    <col min="12796" max="12796" width="12.69921875" style="133" customWidth="1"/>
    <col min="12797" max="12797" width="13.8984375" style="133" customWidth="1"/>
    <col min="12798" max="12798" width="14.3984375" style="133" customWidth="1"/>
    <col min="12799" max="12799" width="12.69921875" style="133" customWidth="1"/>
    <col min="12800" max="12800" width="13.8984375" style="133" customWidth="1"/>
    <col min="12801" max="12801" width="14.3984375" style="133" customWidth="1"/>
    <col min="12802" max="12802" width="12.69921875" style="133" customWidth="1"/>
    <col min="12803" max="12805" width="7.3984375" style="133" customWidth="1"/>
    <col min="12806" max="12806" width="10.69921875" style="133" customWidth="1"/>
    <col min="12807" max="13039" width="9.09765625" style="133"/>
    <col min="13040" max="13040" width="6.59765625" style="133" customWidth="1"/>
    <col min="13041" max="13041" width="11.3984375" style="133" customWidth="1"/>
    <col min="13042" max="13042" width="6.8984375" style="133" customWidth="1"/>
    <col min="13043" max="13043" width="16.3984375" style="133" customWidth="1"/>
    <col min="13044" max="13044" width="14.09765625" style="133" customWidth="1"/>
    <col min="13045" max="13045" width="5.3984375" style="133" customWidth="1"/>
    <col min="13046" max="13046" width="44.8984375" style="133" customWidth="1"/>
    <col min="13047" max="13047" width="7.19921875" style="133" customWidth="1"/>
    <col min="13048" max="13048" width="6.3984375" style="133" customWidth="1"/>
    <col min="13049" max="13049" width="11.8984375" style="133" customWidth="1"/>
    <col min="13050" max="13050" width="14.59765625" style="133" customWidth="1"/>
    <col min="13051" max="13051" width="14.3984375" style="133" customWidth="1"/>
    <col min="13052" max="13052" width="12.69921875" style="133" customWidth="1"/>
    <col min="13053" max="13053" width="13.8984375" style="133" customWidth="1"/>
    <col min="13054" max="13054" width="14.3984375" style="133" customWidth="1"/>
    <col min="13055" max="13055" width="12.69921875" style="133" customWidth="1"/>
    <col min="13056" max="13056" width="13.8984375" style="133" customWidth="1"/>
    <col min="13057" max="13057" width="14.3984375" style="133" customWidth="1"/>
    <col min="13058" max="13058" width="12.69921875" style="133" customWidth="1"/>
    <col min="13059" max="13061" width="7.3984375" style="133" customWidth="1"/>
    <col min="13062" max="13062" width="10.69921875" style="133" customWidth="1"/>
    <col min="13063" max="13295" width="9.09765625" style="133"/>
    <col min="13296" max="13296" width="6.59765625" style="133" customWidth="1"/>
    <col min="13297" max="13297" width="11.3984375" style="133" customWidth="1"/>
    <col min="13298" max="13298" width="6.8984375" style="133" customWidth="1"/>
    <col min="13299" max="13299" width="16.3984375" style="133" customWidth="1"/>
    <col min="13300" max="13300" width="14.09765625" style="133" customWidth="1"/>
    <col min="13301" max="13301" width="5.3984375" style="133" customWidth="1"/>
    <col min="13302" max="13302" width="44.8984375" style="133" customWidth="1"/>
    <col min="13303" max="13303" width="7.19921875" style="133" customWidth="1"/>
    <col min="13304" max="13304" width="6.3984375" style="133" customWidth="1"/>
    <col min="13305" max="13305" width="11.8984375" style="133" customWidth="1"/>
    <col min="13306" max="13306" width="14.59765625" style="133" customWidth="1"/>
    <col min="13307" max="13307" width="14.3984375" style="133" customWidth="1"/>
    <col min="13308" max="13308" width="12.69921875" style="133" customWidth="1"/>
    <col min="13309" max="13309" width="13.8984375" style="133" customWidth="1"/>
    <col min="13310" max="13310" width="14.3984375" style="133" customWidth="1"/>
    <col min="13311" max="13311" width="12.69921875" style="133" customWidth="1"/>
    <col min="13312" max="13312" width="13.8984375" style="133" customWidth="1"/>
    <col min="13313" max="13313" width="14.3984375" style="133" customWidth="1"/>
    <col min="13314" max="13314" width="12.69921875" style="133" customWidth="1"/>
    <col min="13315" max="13317" width="7.3984375" style="133" customWidth="1"/>
    <col min="13318" max="13318" width="10.69921875" style="133" customWidth="1"/>
    <col min="13319" max="13551" width="9.09765625" style="133"/>
    <col min="13552" max="13552" width="6.59765625" style="133" customWidth="1"/>
    <col min="13553" max="13553" width="11.3984375" style="133" customWidth="1"/>
    <col min="13554" max="13554" width="6.8984375" style="133" customWidth="1"/>
    <col min="13555" max="13555" width="16.3984375" style="133" customWidth="1"/>
    <col min="13556" max="13556" width="14.09765625" style="133" customWidth="1"/>
    <col min="13557" max="13557" width="5.3984375" style="133" customWidth="1"/>
    <col min="13558" max="13558" width="44.8984375" style="133" customWidth="1"/>
    <col min="13559" max="13559" width="7.19921875" style="133" customWidth="1"/>
    <col min="13560" max="13560" width="6.3984375" style="133" customWidth="1"/>
    <col min="13561" max="13561" width="11.8984375" style="133" customWidth="1"/>
    <col min="13562" max="13562" width="14.59765625" style="133" customWidth="1"/>
    <col min="13563" max="13563" width="14.3984375" style="133" customWidth="1"/>
    <col min="13564" max="13564" width="12.69921875" style="133" customWidth="1"/>
    <col min="13565" max="13565" width="13.8984375" style="133" customWidth="1"/>
    <col min="13566" max="13566" width="14.3984375" style="133" customWidth="1"/>
    <col min="13567" max="13567" width="12.69921875" style="133" customWidth="1"/>
    <col min="13568" max="13568" width="13.8984375" style="133" customWidth="1"/>
    <col min="13569" max="13569" width="14.3984375" style="133" customWidth="1"/>
    <col min="13570" max="13570" width="12.69921875" style="133" customWidth="1"/>
    <col min="13571" max="13573" width="7.3984375" style="133" customWidth="1"/>
    <col min="13574" max="13574" width="10.69921875" style="133" customWidth="1"/>
    <col min="13575" max="13807" width="9.09765625" style="133"/>
    <col min="13808" max="13808" width="6.59765625" style="133" customWidth="1"/>
    <col min="13809" max="13809" width="11.3984375" style="133" customWidth="1"/>
    <col min="13810" max="13810" width="6.8984375" style="133" customWidth="1"/>
    <col min="13811" max="13811" width="16.3984375" style="133" customWidth="1"/>
    <col min="13812" max="13812" width="14.09765625" style="133" customWidth="1"/>
    <col min="13813" max="13813" width="5.3984375" style="133" customWidth="1"/>
    <col min="13814" max="13814" width="44.8984375" style="133" customWidth="1"/>
    <col min="13815" max="13815" width="7.19921875" style="133" customWidth="1"/>
    <col min="13816" max="13816" width="6.3984375" style="133" customWidth="1"/>
    <col min="13817" max="13817" width="11.8984375" style="133" customWidth="1"/>
    <col min="13818" max="13818" width="14.59765625" style="133" customWidth="1"/>
    <col min="13819" max="13819" width="14.3984375" style="133" customWidth="1"/>
    <col min="13820" max="13820" width="12.69921875" style="133" customWidth="1"/>
    <col min="13821" max="13821" width="13.8984375" style="133" customWidth="1"/>
    <col min="13822" max="13822" width="14.3984375" style="133" customWidth="1"/>
    <col min="13823" max="13823" width="12.69921875" style="133" customWidth="1"/>
    <col min="13824" max="13824" width="13.8984375" style="133" customWidth="1"/>
    <col min="13825" max="13825" width="14.3984375" style="133" customWidth="1"/>
    <col min="13826" max="13826" width="12.69921875" style="133" customWidth="1"/>
    <col min="13827" max="13829" width="7.3984375" style="133" customWidth="1"/>
    <col min="13830" max="13830" width="10.69921875" style="133" customWidth="1"/>
    <col min="13831" max="14063" width="9.09765625" style="133"/>
    <col min="14064" max="14064" width="6.59765625" style="133" customWidth="1"/>
    <col min="14065" max="14065" width="11.3984375" style="133" customWidth="1"/>
    <col min="14066" max="14066" width="6.8984375" style="133" customWidth="1"/>
    <col min="14067" max="14067" width="16.3984375" style="133" customWidth="1"/>
    <col min="14068" max="14068" width="14.09765625" style="133" customWidth="1"/>
    <col min="14069" max="14069" width="5.3984375" style="133" customWidth="1"/>
    <col min="14070" max="14070" width="44.8984375" style="133" customWidth="1"/>
    <col min="14071" max="14071" width="7.19921875" style="133" customWidth="1"/>
    <col min="14072" max="14072" width="6.3984375" style="133" customWidth="1"/>
    <col min="14073" max="14073" width="11.8984375" style="133" customWidth="1"/>
    <col min="14074" max="14074" width="14.59765625" style="133" customWidth="1"/>
    <col min="14075" max="14075" width="14.3984375" style="133" customWidth="1"/>
    <col min="14076" max="14076" width="12.69921875" style="133" customWidth="1"/>
    <col min="14077" max="14077" width="13.8984375" style="133" customWidth="1"/>
    <col min="14078" max="14078" width="14.3984375" style="133" customWidth="1"/>
    <col min="14079" max="14079" width="12.69921875" style="133" customWidth="1"/>
    <col min="14080" max="14080" width="13.8984375" style="133" customWidth="1"/>
    <col min="14081" max="14081" width="14.3984375" style="133" customWidth="1"/>
    <col min="14082" max="14082" width="12.69921875" style="133" customWidth="1"/>
    <col min="14083" max="14085" width="7.3984375" style="133" customWidth="1"/>
    <col min="14086" max="14086" width="10.69921875" style="133" customWidth="1"/>
    <col min="14087" max="14319" width="9.09765625" style="133"/>
    <col min="14320" max="14320" width="6.59765625" style="133" customWidth="1"/>
    <col min="14321" max="14321" width="11.3984375" style="133" customWidth="1"/>
    <col min="14322" max="14322" width="6.8984375" style="133" customWidth="1"/>
    <col min="14323" max="14323" width="16.3984375" style="133" customWidth="1"/>
    <col min="14324" max="14324" width="14.09765625" style="133" customWidth="1"/>
    <col min="14325" max="14325" width="5.3984375" style="133" customWidth="1"/>
    <col min="14326" max="14326" width="44.8984375" style="133" customWidth="1"/>
    <col min="14327" max="14327" width="7.19921875" style="133" customWidth="1"/>
    <col min="14328" max="14328" width="6.3984375" style="133" customWidth="1"/>
    <col min="14329" max="14329" width="11.8984375" style="133" customWidth="1"/>
    <col min="14330" max="14330" width="14.59765625" style="133" customWidth="1"/>
    <col min="14331" max="14331" width="14.3984375" style="133" customWidth="1"/>
    <col min="14332" max="14332" width="12.69921875" style="133" customWidth="1"/>
    <col min="14333" max="14333" width="13.8984375" style="133" customWidth="1"/>
    <col min="14334" max="14334" width="14.3984375" style="133" customWidth="1"/>
    <col min="14335" max="14335" width="12.69921875" style="133" customWidth="1"/>
    <col min="14336" max="14336" width="13.8984375" style="133" customWidth="1"/>
    <col min="14337" max="14337" width="14.3984375" style="133" customWidth="1"/>
    <col min="14338" max="14338" width="12.69921875" style="133" customWidth="1"/>
    <col min="14339" max="14341" width="7.3984375" style="133" customWidth="1"/>
    <col min="14342" max="14342" width="10.69921875" style="133" customWidth="1"/>
    <col min="14343" max="14575" width="9.09765625" style="133"/>
    <col min="14576" max="14576" width="6.59765625" style="133" customWidth="1"/>
    <col min="14577" max="14577" width="11.3984375" style="133" customWidth="1"/>
    <col min="14578" max="14578" width="6.8984375" style="133" customWidth="1"/>
    <col min="14579" max="14579" width="16.3984375" style="133" customWidth="1"/>
    <col min="14580" max="14580" width="14.09765625" style="133" customWidth="1"/>
    <col min="14581" max="14581" width="5.3984375" style="133" customWidth="1"/>
    <col min="14582" max="14582" width="44.8984375" style="133" customWidth="1"/>
    <col min="14583" max="14583" width="7.19921875" style="133" customWidth="1"/>
    <col min="14584" max="14584" width="6.3984375" style="133" customWidth="1"/>
    <col min="14585" max="14585" width="11.8984375" style="133" customWidth="1"/>
    <col min="14586" max="14586" width="14.59765625" style="133" customWidth="1"/>
    <col min="14587" max="14587" width="14.3984375" style="133" customWidth="1"/>
    <col min="14588" max="14588" width="12.69921875" style="133" customWidth="1"/>
    <col min="14589" max="14589" width="13.8984375" style="133" customWidth="1"/>
    <col min="14590" max="14590" width="14.3984375" style="133" customWidth="1"/>
    <col min="14591" max="14591" width="12.69921875" style="133" customWidth="1"/>
    <col min="14592" max="14592" width="13.8984375" style="133" customWidth="1"/>
    <col min="14593" max="14593" width="14.3984375" style="133" customWidth="1"/>
    <col min="14594" max="14594" width="12.69921875" style="133" customWidth="1"/>
    <col min="14595" max="14597" width="7.3984375" style="133" customWidth="1"/>
    <col min="14598" max="14598" width="10.69921875" style="133" customWidth="1"/>
    <col min="14599" max="14831" width="9.09765625" style="133"/>
    <col min="14832" max="14832" width="6.59765625" style="133" customWidth="1"/>
    <col min="14833" max="14833" width="11.3984375" style="133" customWidth="1"/>
    <col min="14834" max="14834" width="6.8984375" style="133" customWidth="1"/>
    <col min="14835" max="14835" width="16.3984375" style="133" customWidth="1"/>
    <col min="14836" max="14836" width="14.09765625" style="133" customWidth="1"/>
    <col min="14837" max="14837" width="5.3984375" style="133" customWidth="1"/>
    <col min="14838" max="14838" width="44.8984375" style="133" customWidth="1"/>
    <col min="14839" max="14839" width="7.19921875" style="133" customWidth="1"/>
    <col min="14840" max="14840" width="6.3984375" style="133" customWidth="1"/>
    <col min="14841" max="14841" width="11.8984375" style="133" customWidth="1"/>
    <col min="14842" max="14842" width="14.59765625" style="133" customWidth="1"/>
    <col min="14843" max="14843" width="14.3984375" style="133" customWidth="1"/>
    <col min="14844" max="14844" width="12.69921875" style="133" customWidth="1"/>
    <col min="14845" max="14845" width="13.8984375" style="133" customWidth="1"/>
    <col min="14846" max="14846" width="14.3984375" style="133" customWidth="1"/>
    <col min="14847" max="14847" width="12.69921875" style="133" customWidth="1"/>
    <col min="14848" max="14848" width="13.8984375" style="133" customWidth="1"/>
    <col min="14849" max="14849" width="14.3984375" style="133" customWidth="1"/>
    <col min="14850" max="14850" width="12.69921875" style="133" customWidth="1"/>
    <col min="14851" max="14853" width="7.3984375" style="133" customWidth="1"/>
    <col min="14854" max="14854" width="10.69921875" style="133" customWidth="1"/>
    <col min="14855" max="15087" width="9.09765625" style="133"/>
    <col min="15088" max="15088" width="6.59765625" style="133" customWidth="1"/>
    <col min="15089" max="15089" width="11.3984375" style="133" customWidth="1"/>
    <col min="15090" max="15090" width="6.8984375" style="133" customWidth="1"/>
    <col min="15091" max="15091" width="16.3984375" style="133" customWidth="1"/>
    <col min="15092" max="15092" width="14.09765625" style="133" customWidth="1"/>
    <col min="15093" max="15093" width="5.3984375" style="133" customWidth="1"/>
    <col min="15094" max="15094" width="44.8984375" style="133" customWidth="1"/>
    <col min="15095" max="15095" width="7.19921875" style="133" customWidth="1"/>
    <col min="15096" max="15096" width="6.3984375" style="133" customWidth="1"/>
    <col min="15097" max="15097" width="11.8984375" style="133" customWidth="1"/>
    <col min="15098" max="15098" width="14.59765625" style="133" customWidth="1"/>
    <col min="15099" max="15099" width="14.3984375" style="133" customWidth="1"/>
    <col min="15100" max="15100" width="12.69921875" style="133" customWidth="1"/>
    <col min="15101" max="15101" width="13.8984375" style="133" customWidth="1"/>
    <col min="15102" max="15102" width="14.3984375" style="133" customWidth="1"/>
    <col min="15103" max="15103" width="12.69921875" style="133" customWidth="1"/>
    <col min="15104" max="15104" width="13.8984375" style="133" customWidth="1"/>
    <col min="15105" max="15105" width="14.3984375" style="133" customWidth="1"/>
    <col min="15106" max="15106" width="12.69921875" style="133" customWidth="1"/>
    <col min="15107" max="15109" width="7.3984375" style="133" customWidth="1"/>
    <col min="15110" max="15110" width="10.69921875" style="133" customWidth="1"/>
    <col min="15111" max="15343" width="9.09765625" style="133"/>
    <col min="15344" max="15344" width="6.59765625" style="133" customWidth="1"/>
    <col min="15345" max="15345" width="11.3984375" style="133" customWidth="1"/>
    <col min="15346" max="15346" width="6.8984375" style="133" customWidth="1"/>
    <col min="15347" max="15347" width="16.3984375" style="133" customWidth="1"/>
    <col min="15348" max="15348" width="14.09765625" style="133" customWidth="1"/>
    <col min="15349" max="15349" width="5.3984375" style="133" customWidth="1"/>
    <col min="15350" max="15350" width="44.8984375" style="133" customWidth="1"/>
    <col min="15351" max="15351" width="7.19921875" style="133" customWidth="1"/>
    <col min="15352" max="15352" width="6.3984375" style="133" customWidth="1"/>
    <col min="15353" max="15353" width="11.8984375" style="133" customWidth="1"/>
    <col min="15354" max="15354" width="14.59765625" style="133" customWidth="1"/>
    <col min="15355" max="15355" width="14.3984375" style="133" customWidth="1"/>
    <col min="15356" max="15356" width="12.69921875" style="133" customWidth="1"/>
    <col min="15357" max="15357" width="13.8984375" style="133" customWidth="1"/>
    <col min="15358" max="15358" width="14.3984375" style="133" customWidth="1"/>
    <col min="15359" max="15359" width="12.69921875" style="133" customWidth="1"/>
    <col min="15360" max="15360" width="13.8984375" style="133" customWidth="1"/>
    <col min="15361" max="15361" width="14.3984375" style="133" customWidth="1"/>
    <col min="15362" max="15362" width="12.69921875" style="133" customWidth="1"/>
    <col min="15363" max="15365" width="7.3984375" style="133" customWidth="1"/>
    <col min="15366" max="15366" width="10.69921875" style="133" customWidth="1"/>
    <col min="15367" max="15599" width="9.09765625" style="133"/>
    <col min="15600" max="15600" width="6.59765625" style="133" customWidth="1"/>
    <col min="15601" max="15601" width="11.3984375" style="133" customWidth="1"/>
    <col min="15602" max="15602" width="6.8984375" style="133" customWidth="1"/>
    <col min="15603" max="15603" width="16.3984375" style="133" customWidth="1"/>
    <col min="15604" max="15604" width="14.09765625" style="133" customWidth="1"/>
    <col min="15605" max="15605" width="5.3984375" style="133" customWidth="1"/>
    <col min="15606" max="15606" width="44.8984375" style="133" customWidth="1"/>
    <col min="15607" max="15607" width="7.19921875" style="133" customWidth="1"/>
    <col min="15608" max="15608" width="6.3984375" style="133" customWidth="1"/>
    <col min="15609" max="15609" width="11.8984375" style="133" customWidth="1"/>
    <col min="15610" max="15610" width="14.59765625" style="133" customWidth="1"/>
    <col min="15611" max="15611" width="14.3984375" style="133" customWidth="1"/>
    <col min="15612" max="15612" width="12.69921875" style="133" customWidth="1"/>
    <col min="15613" max="15613" width="13.8984375" style="133" customWidth="1"/>
    <col min="15614" max="15614" width="14.3984375" style="133" customWidth="1"/>
    <col min="15615" max="15615" width="12.69921875" style="133" customWidth="1"/>
    <col min="15616" max="15616" width="13.8984375" style="133" customWidth="1"/>
    <col min="15617" max="15617" width="14.3984375" style="133" customWidth="1"/>
    <col min="15618" max="15618" width="12.69921875" style="133" customWidth="1"/>
    <col min="15619" max="15621" width="7.3984375" style="133" customWidth="1"/>
    <col min="15622" max="15622" width="10.69921875" style="133" customWidth="1"/>
    <col min="15623" max="15855" width="9.09765625" style="133"/>
    <col min="15856" max="15856" width="6.59765625" style="133" customWidth="1"/>
    <col min="15857" max="15857" width="11.3984375" style="133" customWidth="1"/>
    <col min="15858" max="15858" width="6.8984375" style="133" customWidth="1"/>
    <col min="15859" max="15859" width="16.3984375" style="133" customWidth="1"/>
    <col min="15860" max="15860" width="14.09765625" style="133" customWidth="1"/>
    <col min="15861" max="15861" width="5.3984375" style="133" customWidth="1"/>
    <col min="15862" max="15862" width="44.8984375" style="133" customWidth="1"/>
    <col min="15863" max="15863" width="7.19921875" style="133" customWidth="1"/>
    <col min="15864" max="15864" width="6.3984375" style="133" customWidth="1"/>
    <col min="15865" max="15865" width="11.8984375" style="133" customWidth="1"/>
    <col min="15866" max="15866" width="14.59765625" style="133" customWidth="1"/>
    <col min="15867" max="15867" width="14.3984375" style="133" customWidth="1"/>
    <col min="15868" max="15868" width="12.69921875" style="133" customWidth="1"/>
    <col min="15869" max="15869" width="13.8984375" style="133" customWidth="1"/>
    <col min="15870" max="15870" width="14.3984375" style="133" customWidth="1"/>
    <col min="15871" max="15871" width="12.69921875" style="133" customWidth="1"/>
    <col min="15872" max="15872" width="13.8984375" style="133" customWidth="1"/>
    <col min="15873" max="15873" width="14.3984375" style="133" customWidth="1"/>
    <col min="15874" max="15874" width="12.69921875" style="133" customWidth="1"/>
    <col min="15875" max="15877" width="7.3984375" style="133" customWidth="1"/>
    <col min="15878" max="15878" width="10.69921875" style="133" customWidth="1"/>
    <col min="15879" max="16111" width="9.09765625" style="133"/>
    <col min="16112" max="16112" width="6.59765625" style="133" customWidth="1"/>
    <col min="16113" max="16113" width="11.3984375" style="133" customWidth="1"/>
    <col min="16114" max="16114" width="6.8984375" style="133" customWidth="1"/>
    <col min="16115" max="16115" width="16.3984375" style="133" customWidth="1"/>
    <col min="16116" max="16116" width="14.09765625" style="133" customWidth="1"/>
    <col min="16117" max="16117" width="5.3984375" style="133" customWidth="1"/>
    <col min="16118" max="16118" width="44.8984375" style="133" customWidth="1"/>
    <col min="16119" max="16119" width="7.19921875" style="133" customWidth="1"/>
    <col min="16120" max="16120" width="6.3984375" style="133" customWidth="1"/>
    <col min="16121" max="16121" width="11.8984375" style="133" customWidth="1"/>
    <col min="16122" max="16122" width="14.59765625" style="133" customWidth="1"/>
    <col min="16123" max="16123" width="14.3984375" style="133" customWidth="1"/>
    <col min="16124" max="16124" width="12.69921875" style="133" customWidth="1"/>
    <col min="16125" max="16125" width="13.8984375" style="133" customWidth="1"/>
    <col min="16126" max="16126" width="14.3984375" style="133" customWidth="1"/>
    <col min="16127" max="16127" width="12.69921875" style="133" customWidth="1"/>
    <col min="16128" max="16128" width="13.8984375" style="133" customWidth="1"/>
    <col min="16129" max="16129" width="14.3984375" style="133" customWidth="1"/>
    <col min="16130" max="16130" width="12.69921875" style="133" customWidth="1"/>
    <col min="16131" max="16133" width="7.3984375" style="133" customWidth="1"/>
    <col min="16134" max="16134" width="10.69921875" style="133" customWidth="1"/>
    <col min="16135" max="16384" width="9.09765625" style="133"/>
  </cols>
  <sheetData>
    <row r="1" spans="1:19" x14ac:dyDescent="0.4">
      <c r="A1" s="344" t="s">
        <v>600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129" t="s">
        <v>601</v>
      </c>
      <c r="N1" s="130"/>
      <c r="O1" s="130"/>
      <c r="P1" s="130"/>
    </row>
    <row r="2" spans="1:19" ht="24" customHeight="1" x14ac:dyDescent="0.4">
      <c r="A2" s="345" t="s">
        <v>2359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134"/>
      <c r="N2" s="135"/>
      <c r="O2" s="135"/>
      <c r="P2" s="135"/>
    </row>
    <row r="3" spans="1:19" s="136" customFormat="1" ht="36.75" customHeight="1" x14ac:dyDescent="0.25">
      <c r="A3" s="336" t="s">
        <v>65</v>
      </c>
      <c r="B3" s="336" t="s">
        <v>163</v>
      </c>
      <c r="C3" s="336" t="s">
        <v>164</v>
      </c>
      <c r="D3" s="336" t="s">
        <v>165</v>
      </c>
      <c r="E3" s="336" t="s">
        <v>77</v>
      </c>
      <c r="F3" s="336" t="s">
        <v>166</v>
      </c>
      <c r="G3" s="336" t="s">
        <v>167</v>
      </c>
      <c r="H3" s="338" t="s">
        <v>168</v>
      </c>
      <c r="I3" s="336" t="s">
        <v>169</v>
      </c>
      <c r="J3" s="333" t="s">
        <v>170</v>
      </c>
      <c r="K3" s="334" t="s">
        <v>171</v>
      </c>
      <c r="L3" s="324" t="s">
        <v>596</v>
      </c>
      <c r="M3" s="324" t="s">
        <v>10</v>
      </c>
      <c r="N3" s="321" t="s">
        <v>172</v>
      </c>
      <c r="O3" s="322"/>
      <c r="P3" s="323"/>
      <c r="Q3" s="326" t="s">
        <v>11</v>
      </c>
      <c r="R3" s="349" t="s">
        <v>599</v>
      </c>
      <c r="S3" s="343"/>
    </row>
    <row r="4" spans="1:19" s="136" customFormat="1" ht="63" x14ac:dyDescent="0.25">
      <c r="A4" s="337"/>
      <c r="B4" s="337"/>
      <c r="C4" s="337"/>
      <c r="D4" s="337"/>
      <c r="E4" s="337"/>
      <c r="F4" s="337"/>
      <c r="G4" s="337"/>
      <c r="H4" s="339"/>
      <c r="I4" s="337"/>
      <c r="J4" s="333"/>
      <c r="K4" s="335"/>
      <c r="L4" s="325"/>
      <c r="M4" s="325"/>
      <c r="N4" s="137" t="s">
        <v>173</v>
      </c>
      <c r="O4" s="137" t="s">
        <v>174</v>
      </c>
      <c r="P4" s="137" t="s">
        <v>67</v>
      </c>
      <c r="Q4" s="326"/>
      <c r="R4" s="349"/>
      <c r="S4" s="343"/>
    </row>
    <row r="5" spans="1:19" x14ac:dyDescent="0.4">
      <c r="A5" s="138">
        <v>1</v>
      </c>
      <c r="B5" s="139" t="s">
        <v>59</v>
      </c>
      <c r="C5" s="139" t="s">
        <v>175</v>
      </c>
      <c r="D5" s="139" t="s">
        <v>1423</v>
      </c>
      <c r="E5" s="139" t="s">
        <v>176</v>
      </c>
      <c r="F5" s="139" t="s">
        <v>177</v>
      </c>
      <c r="G5" s="139" t="s">
        <v>178</v>
      </c>
      <c r="H5" s="140"/>
      <c r="I5" s="138"/>
      <c r="J5" s="141"/>
      <c r="K5" s="142"/>
      <c r="L5" s="143"/>
      <c r="M5" s="143"/>
      <c r="N5" s="139"/>
      <c r="O5" s="139"/>
      <c r="P5" s="139"/>
    </row>
    <row r="6" spans="1:19" x14ac:dyDescent="0.4">
      <c r="A6" s="138">
        <v>2</v>
      </c>
      <c r="B6" s="139" t="s">
        <v>59</v>
      </c>
      <c r="C6" s="139" t="s">
        <v>179</v>
      </c>
      <c r="D6" s="139" t="s">
        <v>1423</v>
      </c>
      <c r="E6" s="139" t="s">
        <v>176</v>
      </c>
      <c r="F6" s="139" t="s">
        <v>180</v>
      </c>
      <c r="G6" s="139" t="s">
        <v>181</v>
      </c>
      <c r="H6" s="140">
        <v>9017</v>
      </c>
      <c r="I6" s="138">
        <v>5</v>
      </c>
      <c r="J6" s="141">
        <f>บึงกาฬ!F10</f>
        <v>808603.18</v>
      </c>
      <c r="K6" s="142">
        <f>บึงกาฬ!AL10</f>
        <v>812164.32000000007</v>
      </c>
      <c r="L6" s="143">
        <f>บึงกาฬ!AM10</f>
        <v>5672079.2400000002</v>
      </c>
      <c r="M6" s="143">
        <f>บึงกาฬ!AN10</f>
        <v>5427322.4500000002</v>
      </c>
      <c r="N6" s="139"/>
      <c r="O6" s="139"/>
      <c r="P6" s="139"/>
      <c r="Q6" s="131">
        <f>L6-M6</f>
        <v>244756.79000000004</v>
      </c>
      <c r="R6" s="132">
        <f>L6/H6</f>
        <v>629.04283464566936</v>
      </c>
    </row>
    <row r="7" spans="1:19" x14ac:dyDescent="0.4">
      <c r="A7" s="138">
        <v>3</v>
      </c>
      <c r="B7" s="139" t="s">
        <v>59</v>
      </c>
      <c r="C7" s="139" t="s">
        <v>182</v>
      </c>
      <c r="D7" s="139" t="s">
        <v>1423</v>
      </c>
      <c r="E7" s="139" t="s">
        <v>176</v>
      </c>
      <c r="F7" s="139" t="s">
        <v>180</v>
      </c>
      <c r="G7" s="139" t="s">
        <v>183</v>
      </c>
      <c r="H7" s="140">
        <v>4386</v>
      </c>
      <c r="I7" s="138">
        <v>3</v>
      </c>
      <c r="J7" s="141">
        <f>บึงกาฬ!F11</f>
        <v>251543.79</v>
      </c>
      <c r="K7" s="142">
        <f>บึงกาฬ!AL11</f>
        <v>307227.51999999996</v>
      </c>
      <c r="L7" s="143">
        <f>บึงกาฬ!AM11</f>
        <v>2953253.95</v>
      </c>
      <c r="M7" s="143">
        <f>บึงกาฬ!AN11</f>
        <v>3269238.58</v>
      </c>
      <c r="N7" s="139"/>
      <c r="O7" s="139"/>
      <c r="P7" s="139"/>
      <c r="Q7" s="131">
        <f t="shared" ref="Q7:Q70" si="0">L7-M7</f>
        <v>-315984.62999999989</v>
      </c>
      <c r="R7" s="132">
        <f t="shared" ref="R7:R70" si="1">L7/H7</f>
        <v>673.33651390788873</v>
      </c>
    </row>
    <row r="8" spans="1:19" x14ac:dyDescent="0.4">
      <c r="A8" s="138">
        <v>4</v>
      </c>
      <c r="B8" s="139" t="s">
        <v>59</v>
      </c>
      <c r="C8" s="139" t="s">
        <v>184</v>
      </c>
      <c r="D8" s="139" t="s">
        <v>1423</v>
      </c>
      <c r="E8" s="139" t="s">
        <v>176</v>
      </c>
      <c r="F8" s="139" t="s">
        <v>180</v>
      </c>
      <c r="G8" s="139" t="s">
        <v>185</v>
      </c>
      <c r="H8" s="140">
        <v>3088</v>
      </c>
      <c r="I8" s="138">
        <v>3</v>
      </c>
      <c r="J8" s="141">
        <f>บึงกาฬ!F12</f>
        <v>1746960.1</v>
      </c>
      <c r="K8" s="142">
        <f>บึงกาฬ!AL12</f>
        <v>1459986.1800000002</v>
      </c>
      <c r="L8" s="143">
        <f>บึงกาฬ!AM12</f>
        <v>5697561.8600000003</v>
      </c>
      <c r="M8" s="143">
        <f>บึงกาฬ!AN12</f>
        <v>4703354.2700000005</v>
      </c>
      <c r="N8" s="139"/>
      <c r="O8" s="139"/>
      <c r="P8" s="139"/>
      <c r="Q8" s="131">
        <f t="shared" si="0"/>
        <v>994207.58999999985</v>
      </c>
      <c r="R8" s="132">
        <f t="shared" si="1"/>
        <v>1845.0653691709845</v>
      </c>
    </row>
    <row r="9" spans="1:19" x14ac:dyDescent="0.4">
      <c r="A9" s="138">
        <v>5</v>
      </c>
      <c r="B9" s="139" t="s">
        <v>59</v>
      </c>
      <c r="C9" s="139" t="s">
        <v>186</v>
      </c>
      <c r="D9" s="139" t="s">
        <v>1423</v>
      </c>
      <c r="E9" s="139" t="s">
        <v>176</v>
      </c>
      <c r="F9" s="139" t="s">
        <v>180</v>
      </c>
      <c r="G9" s="139" t="s">
        <v>187</v>
      </c>
      <c r="H9" s="140">
        <v>2345</v>
      </c>
      <c r="I9" s="138">
        <v>2</v>
      </c>
      <c r="J9" s="141">
        <f>บึงกาฬ!F13</f>
        <v>1005375.28</v>
      </c>
      <c r="K9" s="142">
        <f>บึงกาฬ!AL13</f>
        <v>638360.18999999994</v>
      </c>
      <c r="L9" s="143">
        <f>บึงกาฬ!AM13</f>
        <v>3148557.52</v>
      </c>
      <c r="M9" s="143">
        <f>บึงกาฬ!AN13</f>
        <v>3124497.65</v>
      </c>
      <c r="N9" s="139"/>
      <c r="O9" s="139"/>
      <c r="P9" s="139"/>
      <c r="Q9" s="131">
        <f t="shared" si="0"/>
        <v>24059.870000000112</v>
      </c>
      <c r="R9" s="132">
        <f t="shared" si="1"/>
        <v>1342.6684520255865</v>
      </c>
    </row>
    <row r="10" spans="1:19" x14ac:dyDescent="0.4">
      <c r="A10" s="138">
        <v>6</v>
      </c>
      <c r="B10" s="139" t="s">
        <v>59</v>
      </c>
      <c r="C10" s="139" t="s">
        <v>188</v>
      </c>
      <c r="D10" s="139" t="s">
        <v>1423</v>
      </c>
      <c r="E10" s="139" t="s">
        <v>176</v>
      </c>
      <c r="F10" s="139" t="s">
        <v>180</v>
      </c>
      <c r="G10" s="139" t="s">
        <v>189</v>
      </c>
      <c r="H10" s="140">
        <v>6935</v>
      </c>
      <c r="I10" s="138">
        <v>5</v>
      </c>
      <c r="J10" s="141">
        <f>บึงกาฬ!F14</f>
        <v>584025.22</v>
      </c>
      <c r="K10" s="142">
        <f>บึงกาฬ!AL14</f>
        <v>-288488.02999999991</v>
      </c>
      <c r="L10" s="143">
        <f>บึงกาฬ!AM14</f>
        <v>4061122.1999999997</v>
      </c>
      <c r="M10" s="143">
        <f>บึงกาฬ!AN14</f>
        <v>4557576.9000000004</v>
      </c>
      <c r="N10" s="139"/>
      <c r="O10" s="139"/>
      <c r="P10" s="139"/>
      <c r="Q10" s="131">
        <f t="shared" si="0"/>
        <v>-496454.70000000065</v>
      </c>
      <c r="R10" s="132">
        <f t="shared" si="1"/>
        <v>585.59801009372745</v>
      </c>
    </row>
    <row r="11" spans="1:19" x14ac:dyDescent="0.4">
      <c r="A11" s="138">
        <v>7</v>
      </c>
      <c r="B11" s="139" t="s">
        <v>59</v>
      </c>
      <c r="C11" s="139" t="s">
        <v>190</v>
      </c>
      <c r="D11" s="139" t="s">
        <v>1423</v>
      </c>
      <c r="E11" s="139" t="s">
        <v>176</v>
      </c>
      <c r="F11" s="139" t="s">
        <v>180</v>
      </c>
      <c r="G11" s="139" t="s">
        <v>191</v>
      </c>
      <c r="H11" s="140">
        <v>5524</v>
      </c>
      <c r="I11" s="138">
        <v>4</v>
      </c>
      <c r="J11" s="141">
        <f>บึงกาฬ!F15</f>
        <v>281091.90000000002</v>
      </c>
      <c r="K11" s="142">
        <f>บึงกาฬ!AL15</f>
        <v>257932.99000000002</v>
      </c>
      <c r="L11" s="143">
        <f>บึงกาฬ!AM15</f>
        <v>3510107.34</v>
      </c>
      <c r="M11" s="143">
        <f>บึงกาฬ!AN15</f>
        <v>3856947.2000000002</v>
      </c>
      <c r="N11" s="139"/>
      <c r="O11" s="139"/>
      <c r="P11" s="139"/>
      <c r="Q11" s="131">
        <f t="shared" si="0"/>
        <v>-346839.86000000034</v>
      </c>
      <c r="R11" s="132">
        <f t="shared" si="1"/>
        <v>635.42855539464153</v>
      </c>
    </row>
    <row r="12" spans="1:19" x14ac:dyDescent="0.4">
      <c r="A12" s="138">
        <v>8</v>
      </c>
      <c r="B12" s="139" t="s">
        <v>59</v>
      </c>
      <c r="C12" s="139" t="s">
        <v>192</v>
      </c>
      <c r="D12" s="139" t="s">
        <v>1423</v>
      </c>
      <c r="E12" s="139" t="s">
        <v>176</v>
      </c>
      <c r="F12" s="139" t="s">
        <v>180</v>
      </c>
      <c r="G12" s="139" t="s">
        <v>193</v>
      </c>
      <c r="H12" s="140">
        <v>5657</v>
      </c>
      <c r="I12" s="138">
        <v>4</v>
      </c>
      <c r="J12" s="141">
        <f>บึงกาฬ!F16</f>
        <v>288304.71000000002</v>
      </c>
      <c r="K12" s="142">
        <f>บึงกาฬ!AL16</f>
        <v>505053.77</v>
      </c>
      <c r="L12" s="143">
        <f>บึงกาฬ!AM16</f>
        <v>3218645.55</v>
      </c>
      <c r="M12" s="143">
        <f>บึงกาฬ!AN16</f>
        <v>3109888.05</v>
      </c>
      <c r="N12" s="139"/>
      <c r="O12" s="139"/>
      <c r="P12" s="139"/>
      <c r="Q12" s="131">
        <f t="shared" si="0"/>
        <v>108757.5</v>
      </c>
      <c r="R12" s="132">
        <f t="shared" si="1"/>
        <v>568.96686406222375</v>
      </c>
    </row>
    <row r="13" spans="1:19" x14ac:dyDescent="0.4">
      <c r="A13" s="138">
        <v>9</v>
      </c>
      <c r="B13" s="139" t="s">
        <v>59</v>
      </c>
      <c r="C13" s="139" t="s">
        <v>194</v>
      </c>
      <c r="D13" s="139" t="s">
        <v>1423</v>
      </c>
      <c r="E13" s="139" t="s">
        <v>176</v>
      </c>
      <c r="F13" s="139" t="s">
        <v>180</v>
      </c>
      <c r="G13" s="139" t="s">
        <v>195</v>
      </c>
      <c r="H13" s="140">
        <v>4057</v>
      </c>
      <c r="I13" s="138">
        <v>3</v>
      </c>
      <c r="J13" s="141">
        <f>บึงกาฬ!F17</f>
        <v>493334.05</v>
      </c>
      <c r="K13" s="142">
        <f>บึงกาฬ!AL17</f>
        <v>674590.64</v>
      </c>
      <c r="L13" s="143">
        <f>บึงกาฬ!AM17</f>
        <v>3626125.09</v>
      </c>
      <c r="M13" s="143">
        <f>บึงกาฬ!AN17</f>
        <v>2671635.36</v>
      </c>
      <c r="N13" s="139"/>
      <c r="O13" s="139"/>
      <c r="P13" s="139"/>
      <c r="Q13" s="131">
        <f t="shared" si="0"/>
        <v>954489.73</v>
      </c>
      <c r="R13" s="132">
        <f t="shared" si="1"/>
        <v>893.79469805274834</v>
      </c>
    </row>
    <row r="14" spans="1:19" x14ac:dyDescent="0.4">
      <c r="A14" s="138">
        <v>10</v>
      </c>
      <c r="B14" s="139" t="s">
        <v>59</v>
      </c>
      <c r="C14" s="139" t="s">
        <v>196</v>
      </c>
      <c r="D14" s="139" t="s">
        <v>1423</v>
      </c>
      <c r="E14" s="139" t="s">
        <v>176</v>
      </c>
      <c r="F14" s="139" t="s">
        <v>180</v>
      </c>
      <c r="G14" s="139" t="s">
        <v>197</v>
      </c>
      <c r="H14" s="140">
        <v>2737</v>
      </c>
      <c r="I14" s="138">
        <v>2</v>
      </c>
      <c r="J14" s="141">
        <f>บึงกาฬ!F18</f>
        <v>470137.4</v>
      </c>
      <c r="K14" s="142">
        <f>บึงกาฬ!AL18</f>
        <v>510308.20999999996</v>
      </c>
      <c r="L14" s="143">
        <f>บึงกาฬ!AM18</f>
        <v>2607052.91</v>
      </c>
      <c r="M14" s="143">
        <f>บึงกาฬ!AN18</f>
        <v>2740081.8400000003</v>
      </c>
      <c r="N14" s="139"/>
      <c r="O14" s="139"/>
      <c r="P14" s="139"/>
      <c r="Q14" s="131">
        <f t="shared" si="0"/>
        <v>-133028.93000000017</v>
      </c>
      <c r="R14" s="132">
        <f t="shared" si="1"/>
        <v>952.5220716112533</v>
      </c>
    </row>
    <row r="15" spans="1:19" x14ac:dyDescent="0.4">
      <c r="A15" s="138">
        <v>11</v>
      </c>
      <c r="B15" s="139" t="s">
        <v>59</v>
      </c>
      <c r="C15" s="139" t="s">
        <v>198</v>
      </c>
      <c r="D15" s="139" t="s">
        <v>1423</v>
      </c>
      <c r="E15" s="139" t="s">
        <v>176</v>
      </c>
      <c r="F15" s="139" t="s">
        <v>180</v>
      </c>
      <c r="G15" s="139" t="s">
        <v>199</v>
      </c>
      <c r="H15" s="140">
        <v>4167</v>
      </c>
      <c r="I15" s="138">
        <v>3</v>
      </c>
      <c r="J15" s="141">
        <f>บึงกาฬ!F19</f>
        <v>330813.3</v>
      </c>
      <c r="K15" s="142">
        <f>บึงกาฬ!AL19</f>
        <v>-133936.9800000001</v>
      </c>
      <c r="L15" s="143">
        <f>บึงกาฬ!AM19</f>
        <v>3236964.82</v>
      </c>
      <c r="M15" s="143">
        <f>บึงกาฬ!AN19</f>
        <v>3444242.81</v>
      </c>
      <c r="N15" s="139"/>
      <c r="O15" s="139"/>
      <c r="P15" s="139"/>
      <c r="Q15" s="131">
        <f t="shared" si="0"/>
        <v>-207277.99000000022</v>
      </c>
      <c r="R15" s="132">
        <f t="shared" si="1"/>
        <v>776.80941204703618</v>
      </c>
    </row>
    <row r="16" spans="1:19" x14ac:dyDescent="0.4">
      <c r="A16" s="138">
        <v>12</v>
      </c>
      <c r="B16" s="139" t="s">
        <v>59</v>
      </c>
      <c r="C16" s="139" t="s">
        <v>200</v>
      </c>
      <c r="D16" s="139" t="s">
        <v>1423</v>
      </c>
      <c r="E16" s="139" t="s">
        <v>176</v>
      </c>
      <c r="F16" s="139" t="s">
        <v>180</v>
      </c>
      <c r="G16" s="139" t="s">
        <v>201</v>
      </c>
      <c r="H16" s="140">
        <v>7036</v>
      </c>
      <c r="I16" s="138">
        <v>5</v>
      </c>
      <c r="J16" s="141">
        <f>บึงกาฬ!F20</f>
        <v>573795.80000000005</v>
      </c>
      <c r="K16" s="142">
        <f>บึงกาฬ!AL20</f>
        <v>417452.88</v>
      </c>
      <c r="L16" s="143">
        <f>บึงกาฬ!AM20</f>
        <v>4804505.55</v>
      </c>
      <c r="M16" s="143">
        <f>บึงกาฬ!AN20</f>
        <v>4737274.4799999995</v>
      </c>
      <c r="N16" s="139"/>
      <c r="O16" s="139"/>
      <c r="P16" s="139"/>
      <c r="Q16" s="131">
        <f t="shared" si="0"/>
        <v>67231.070000000298</v>
      </c>
      <c r="R16" s="132">
        <f t="shared" si="1"/>
        <v>682.84615548607155</v>
      </c>
    </row>
    <row r="17" spans="1:18" x14ac:dyDescent="0.4">
      <c r="A17" s="138">
        <v>13</v>
      </c>
      <c r="B17" s="139" t="s">
        <v>59</v>
      </c>
      <c r="C17" s="139" t="s">
        <v>202</v>
      </c>
      <c r="D17" s="139" t="s">
        <v>1423</v>
      </c>
      <c r="E17" s="139" t="s">
        <v>176</v>
      </c>
      <c r="F17" s="139" t="s">
        <v>180</v>
      </c>
      <c r="G17" s="139" t="s">
        <v>203</v>
      </c>
      <c r="H17" s="140">
        <v>4248</v>
      </c>
      <c r="I17" s="138">
        <v>3</v>
      </c>
      <c r="J17" s="141">
        <f>บึงกาฬ!F21</f>
        <v>156800.04</v>
      </c>
      <c r="K17" s="142">
        <f>บึงกาฬ!AL21</f>
        <v>482121.14000000007</v>
      </c>
      <c r="L17" s="143">
        <f>บึงกาฬ!AM21</f>
        <v>2888836.55</v>
      </c>
      <c r="M17" s="143">
        <f>บึงกาฬ!AN21</f>
        <v>2944144.9899999998</v>
      </c>
      <c r="N17" s="139"/>
      <c r="O17" s="139"/>
      <c r="P17" s="139"/>
      <c r="Q17" s="131">
        <f t="shared" si="0"/>
        <v>-55308.439999999944</v>
      </c>
      <c r="R17" s="132">
        <f t="shared" si="1"/>
        <v>680.04626883239166</v>
      </c>
    </row>
    <row r="18" spans="1:18" x14ac:dyDescent="0.4">
      <c r="A18" s="138">
        <v>14</v>
      </c>
      <c r="B18" s="139" t="s">
        <v>59</v>
      </c>
      <c r="C18" s="139" t="s">
        <v>204</v>
      </c>
      <c r="D18" s="139" t="s">
        <v>1423</v>
      </c>
      <c r="E18" s="139" t="s">
        <v>176</v>
      </c>
      <c r="F18" s="139" t="s">
        <v>180</v>
      </c>
      <c r="G18" s="139" t="s">
        <v>205</v>
      </c>
      <c r="H18" s="140">
        <v>4016</v>
      </c>
      <c r="I18" s="138">
        <v>3</v>
      </c>
      <c r="J18" s="141">
        <f>บึงกาฬ!F22</f>
        <v>837405.57</v>
      </c>
      <c r="K18" s="142">
        <f>บึงกาฬ!AL22</f>
        <v>1048286.9299999999</v>
      </c>
      <c r="L18" s="143">
        <f>บึงกาฬ!AM22</f>
        <v>2721912.96</v>
      </c>
      <c r="M18" s="143">
        <f>บึงกาฬ!AN22</f>
        <v>3033053.55</v>
      </c>
      <c r="N18" s="139"/>
      <c r="O18" s="139"/>
      <c r="P18" s="139"/>
      <c r="Q18" s="131">
        <f t="shared" si="0"/>
        <v>-311140.58999999985</v>
      </c>
      <c r="R18" s="132">
        <f t="shared" si="1"/>
        <v>677.76717131474106</v>
      </c>
    </row>
    <row r="19" spans="1:18" x14ac:dyDescent="0.4">
      <c r="A19" s="138">
        <v>15</v>
      </c>
      <c r="B19" s="139" t="s">
        <v>59</v>
      </c>
      <c r="C19" s="139" t="s">
        <v>206</v>
      </c>
      <c r="D19" s="139" t="s">
        <v>1423</v>
      </c>
      <c r="E19" s="139" t="s">
        <v>176</v>
      </c>
      <c r="F19" s="139" t="s">
        <v>180</v>
      </c>
      <c r="G19" s="139" t="s">
        <v>207</v>
      </c>
      <c r="H19" s="140">
        <v>1202</v>
      </c>
      <c r="I19" s="138">
        <v>1</v>
      </c>
      <c r="J19" s="141">
        <f>บึงกาฬ!F23</f>
        <v>690933.51</v>
      </c>
      <c r="K19" s="142">
        <f>บึงกาฬ!AL23</f>
        <v>622062.69999999995</v>
      </c>
      <c r="L19" s="143">
        <f>บึงกาฬ!AM23</f>
        <v>2806172.0300000003</v>
      </c>
      <c r="M19" s="143">
        <f>บึงกาฬ!AN23</f>
        <v>2301701.36</v>
      </c>
      <c r="N19" s="139"/>
      <c r="O19" s="139"/>
      <c r="P19" s="139"/>
      <c r="Q19" s="131">
        <f t="shared" si="0"/>
        <v>504470.67000000039</v>
      </c>
      <c r="R19" s="132">
        <f t="shared" si="1"/>
        <v>2334.5857154742098</v>
      </c>
    </row>
    <row r="20" spans="1:18" s="150" customFormat="1" x14ac:dyDescent="0.4">
      <c r="A20" s="144">
        <v>1</v>
      </c>
      <c r="B20" s="145" t="s">
        <v>59</v>
      </c>
      <c r="C20" s="145"/>
      <c r="D20" s="145"/>
      <c r="E20" s="145" t="s">
        <v>77</v>
      </c>
      <c r="F20" s="145"/>
      <c r="G20" s="145" t="s">
        <v>208</v>
      </c>
      <c r="H20" s="146">
        <f>SUM(H5:H19)</f>
        <v>64415</v>
      </c>
      <c r="I20" s="144"/>
      <c r="J20" s="147">
        <f>SUM(J5:J19)</f>
        <v>8519123.8500000015</v>
      </c>
      <c r="K20" s="147">
        <f>SUM(K5:K19)</f>
        <v>7313122.46</v>
      </c>
      <c r="L20" s="147">
        <f>SUM(L5:L19)</f>
        <v>50952897.569999993</v>
      </c>
      <c r="M20" s="147">
        <f>SUM(M5:M19)</f>
        <v>49920959.489999995</v>
      </c>
      <c r="N20" s="145">
        <v>14</v>
      </c>
      <c r="O20" s="145">
        <v>14</v>
      </c>
      <c r="P20" s="145">
        <f>N20-O20</f>
        <v>0</v>
      </c>
      <c r="Q20" s="148">
        <f t="shared" si="0"/>
        <v>1031938.0799999982</v>
      </c>
      <c r="R20" s="149">
        <f>L20/H20</f>
        <v>791.00982022820756</v>
      </c>
    </row>
    <row r="21" spans="1:18" x14ac:dyDescent="0.4">
      <c r="A21" s="138">
        <v>1</v>
      </c>
      <c r="B21" s="139" t="s">
        <v>59</v>
      </c>
      <c r="C21" s="139" t="s">
        <v>179</v>
      </c>
      <c r="D21" s="139" t="s">
        <v>94</v>
      </c>
      <c r="E21" s="139" t="s">
        <v>209</v>
      </c>
      <c r="F21" s="139" t="s">
        <v>210</v>
      </c>
      <c r="G21" s="139" t="s">
        <v>211</v>
      </c>
      <c r="H21" s="140"/>
      <c r="I21" s="138"/>
      <c r="J21" s="141"/>
      <c r="K21" s="142"/>
      <c r="L21" s="143"/>
      <c r="M21" s="143"/>
      <c r="N21" s="139"/>
      <c r="O21" s="139"/>
      <c r="P21" s="139"/>
    </row>
    <row r="22" spans="1:18" x14ac:dyDescent="0.4">
      <c r="A22" s="138">
        <v>2</v>
      </c>
      <c r="B22" s="139" t="s">
        <v>59</v>
      </c>
      <c r="C22" s="139" t="s">
        <v>182</v>
      </c>
      <c r="D22" s="139" t="s">
        <v>94</v>
      </c>
      <c r="E22" s="139" t="s">
        <v>209</v>
      </c>
      <c r="F22" s="139" t="s">
        <v>180</v>
      </c>
      <c r="G22" s="139" t="s">
        <v>212</v>
      </c>
      <c r="H22" s="140">
        <v>6244</v>
      </c>
      <c r="I22" s="138">
        <v>5</v>
      </c>
      <c r="J22" s="141">
        <f>บึงกาฬ!F24</f>
        <v>-2544091.4</v>
      </c>
      <c r="K22" s="142">
        <f>บึงกาฬ!AL24</f>
        <v>-2395432.48</v>
      </c>
      <c r="L22" s="143">
        <f>บึงกาฬ!AM24</f>
        <v>4778220.92</v>
      </c>
      <c r="M22" s="143">
        <f>บึงกาฬ!AN24</f>
        <v>5122289.7300000004</v>
      </c>
      <c r="N22" s="139"/>
      <c r="O22" s="139"/>
      <c r="P22" s="139"/>
      <c r="Q22" s="131">
        <f t="shared" si="0"/>
        <v>-344068.81000000052</v>
      </c>
      <c r="R22" s="132">
        <f t="shared" si="1"/>
        <v>765.24998718770019</v>
      </c>
    </row>
    <row r="23" spans="1:18" x14ac:dyDescent="0.4">
      <c r="A23" s="138">
        <v>3</v>
      </c>
      <c r="B23" s="139" t="s">
        <v>59</v>
      </c>
      <c r="C23" s="139" t="s">
        <v>184</v>
      </c>
      <c r="D23" s="139" t="s">
        <v>94</v>
      </c>
      <c r="E23" s="139" t="s">
        <v>209</v>
      </c>
      <c r="F23" s="139" t="s">
        <v>180</v>
      </c>
      <c r="G23" s="139" t="s">
        <v>213</v>
      </c>
      <c r="H23" s="140">
        <v>4760</v>
      </c>
      <c r="I23" s="138">
        <v>4</v>
      </c>
      <c r="J23" s="141">
        <f>บึงกาฬ!F25</f>
        <v>73268.27</v>
      </c>
      <c r="K23" s="142">
        <f>บึงกาฬ!AL25</f>
        <v>75422.37000000001</v>
      </c>
      <c r="L23" s="143">
        <f>บึงกาฬ!AM25</f>
        <v>3547573.41</v>
      </c>
      <c r="M23" s="143">
        <f>บึงกาฬ!AN25</f>
        <v>3711687.2800000003</v>
      </c>
      <c r="N23" s="139"/>
      <c r="O23" s="139"/>
      <c r="P23" s="139"/>
      <c r="Q23" s="131">
        <f t="shared" si="0"/>
        <v>-164113.87000000011</v>
      </c>
      <c r="R23" s="132">
        <f t="shared" si="1"/>
        <v>745.28853151260512</v>
      </c>
    </row>
    <row r="24" spans="1:18" x14ac:dyDescent="0.4">
      <c r="A24" s="138">
        <v>4</v>
      </c>
      <c r="B24" s="139" t="s">
        <v>59</v>
      </c>
      <c r="C24" s="139" t="s">
        <v>186</v>
      </c>
      <c r="D24" s="139" t="s">
        <v>94</v>
      </c>
      <c r="E24" s="139" t="s">
        <v>209</v>
      </c>
      <c r="F24" s="139" t="s">
        <v>180</v>
      </c>
      <c r="G24" s="139" t="s">
        <v>214</v>
      </c>
      <c r="H24" s="140">
        <v>3665</v>
      </c>
      <c r="I24" s="138">
        <v>3</v>
      </c>
      <c r="J24" s="141">
        <f>บึงกาฬ!F26</f>
        <v>80821.97</v>
      </c>
      <c r="K24" s="142">
        <f>บึงกาฬ!AL26</f>
        <v>317414.20999999996</v>
      </c>
      <c r="L24" s="143">
        <f>บึงกาฬ!AM26</f>
        <v>2276061.06</v>
      </c>
      <c r="M24" s="143">
        <f>บึงกาฬ!AN26</f>
        <v>2300580.63</v>
      </c>
      <c r="N24" s="139"/>
      <c r="O24" s="139"/>
      <c r="P24" s="139"/>
      <c r="Q24" s="131">
        <f t="shared" si="0"/>
        <v>-24519.569999999832</v>
      </c>
      <c r="R24" s="132">
        <f t="shared" si="1"/>
        <v>621.02621009549796</v>
      </c>
    </row>
    <row r="25" spans="1:18" x14ac:dyDescent="0.4">
      <c r="A25" s="138">
        <v>5</v>
      </c>
      <c r="B25" s="139" t="s">
        <v>59</v>
      </c>
      <c r="C25" s="139" t="s">
        <v>188</v>
      </c>
      <c r="D25" s="139" t="s">
        <v>94</v>
      </c>
      <c r="E25" s="139" t="s">
        <v>209</v>
      </c>
      <c r="F25" s="139" t="s">
        <v>180</v>
      </c>
      <c r="G25" s="139" t="s">
        <v>215</v>
      </c>
      <c r="H25" s="140">
        <v>4355</v>
      </c>
      <c r="I25" s="138">
        <v>3</v>
      </c>
      <c r="J25" s="141">
        <f>บึงกาฬ!F27</f>
        <v>444049.08</v>
      </c>
      <c r="K25" s="142">
        <f>บึงกาฬ!AL27</f>
        <v>449013.07999999996</v>
      </c>
      <c r="L25" s="143">
        <f>บึงกาฬ!AM27</f>
        <v>3024295.58</v>
      </c>
      <c r="M25" s="143">
        <f>บึงกาฬ!AN27</f>
        <v>3291893.06</v>
      </c>
      <c r="N25" s="139"/>
      <c r="O25" s="139"/>
      <c r="P25" s="139"/>
      <c r="Q25" s="131">
        <f t="shared" si="0"/>
        <v>-267597.48</v>
      </c>
      <c r="R25" s="132">
        <f t="shared" si="1"/>
        <v>694.44215384615381</v>
      </c>
    </row>
    <row r="26" spans="1:18" x14ac:dyDescent="0.4">
      <c r="A26" s="138">
        <v>6</v>
      </c>
      <c r="B26" s="139" t="s">
        <v>59</v>
      </c>
      <c r="C26" s="139" t="s">
        <v>190</v>
      </c>
      <c r="D26" s="139" t="s">
        <v>94</v>
      </c>
      <c r="E26" s="139" t="s">
        <v>209</v>
      </c>
      <c r="F26" s="139" t="s">
        <v>180</v>
      </c>
      <c r="G26" s="139" t="s">
        <v>216</v>
      </c>
      <c r="H26" s="140">
        <v>2703</v>
      </c>
      <c r="I26" s="138">
        <v>2</v>
      </c>
      <c r="J26" s="141">
        <f>บึงกาฬ!F28</f>
        <v>32658.560000000001</v>
      </c>
      <c r="K26" s="142">
        <f>บึงกาฬ!AL28</f>
        <v>70739.820000000007</v>
      </c>
      <c r="L26" s="143">
        <f>บึงกาฬ!AM28</f>
        <v>1846764.2100000002</v>
      </c>
      <c r="M26" s="143">
        <f>บึงกาฬ!AN28</f>
        <v>2168205.73</v>
      </c>
      <c r="N26" s="139"/>
      <c r="O26" s="139"/>
      <c r="P26" s="139"/>
      <c r="Q26" s="131">
        <f t="shared" si="0"/>
        <v>-321441.51999999979</v>
      </c>
      <c r="R26" s="132">
        <f t="shared" si="1"/>
        <v>683.2276026637071</v>
      </c>
    </row>
    <row r="27" spans="1:18" x14ac:dyDescent="0.4">
      <c r="A27" s="138">
        <v>7</v>
      </c>
      <c r="B27" s="139" t="s">
        <v>59</v>
      </c>
      <c r="C27" s="139" t="s">
        <v>192</v>
      </c>
      <c r="D27" s="139" t="s">
        <v>94</v>
      </c>
      <c r="E27" s="139" t="s">
        <v>209</v>
      </c>
      <c r="F27" s="139" t="s">
        <v>180</v>
      </c>
      <c r="G27" s="139" t="s">
        <v>217</v>
      </c>
      <c r="H27" s="140">
        <v>3283</v>
      </c>
      <c r="I27" s="138">
        <v>3</v>
      </c>
      <c r="J27" s="141">
        <f>บึงกาฬ!F29</f>
        <v>103034.24000000001</v>
      </c>
      <c r="K27" s="142">
        <f>บึงกาฬ!AL29</f>
        <v>-1771563.07</v>
      </c>
      <c r="L27" s="143">
        <f>บึงกาฬ!AM29</f>
        <v>2073910.25</v>
      </c>
      <c r="M27" s="143">
        <f>บึงกาฬ!AN29</f>
        <v>3388992.33</v>
      </c>
      <c r="N27" s="139"/>
      <c r="O27" s="139"/>
      <c r="P27" s="139"/>
      <c r="Q27" s="131">
        <f t="shared" si="0"/>
        <v>-1315082.08</v>
      </c>
      <c r="R27" s="132">
        <f t="shared" si="1"/>
        <v>631.71192506853492</v>
      </c>
    </row>
    <row r="28" spans="1:18" x14ac:dyDescent="0.4">
      <c r="A28" s="138">
        <v>8</v>
      </c>
      <c r="B28" s="139" t="s">
        <v>59</v>
      </c>
      <c r="C28" s="139" t="s">
        <v>194</v>
      </c>
      <c r="D28" s="139" t="s">
        <v>94</v>
      </c>
      <c r="E28" s="139" t="s">
        <v>209</v>
      </c>
      <c r="F28" s="139" t="s">
        <v>180</v>
      </c>
      <c r="G28" s="139" t="s">
        <v>218</v>
      </c>
      <c r="H28" s="140">
        <v>1804</v>
      </c>
      <c r="I28" s="138">
        <v>2</v>
      </c>
      <c r="J28" s="141">
        <f>บึงกาฬ!F30</f>
        <v>274110.39</v>
      </c>
      <c r="K28" s="142">
        <f>บึงกาฬ!AL30</f>
        <v>58357.049999999988</v>
      </c>
      <c r="L28" s="143">
        <f>บึงกาฬ!AM30</f>
        <v>1553516.6099999999</v>
      </c>
      <c r="M28" s="143">
        <f>บึงกาฬ!AN30</f>
        <v>1548904.4200000002</v>
      </c>
      <c r="N28" s="139"/>
      <c r="O28" s="139"/>
      <c r="P28" s="139"/>
      <c r="Q28" s="131">
        <f t="shared" si="0"/>
        <v>4612.1899999997113</v>
      </c>
      <c r="R28" s="132">
        <f t="shared" si="1"/>
        <v>861.15111419068728</v>
      </c>
    </row>
    <row r="29" spans="1:18" x14ac:dyDescent="0.4">
      <c r="A29" s="138">
        <v>9</v>
      </c>
      <c r="B29" s="139" t="s">
        <v>59</v>
      </c>
      <c r="C29" s="139" t="s">
        <v>196</v>
      </c>
      <c r="D29" s="139" t="s">
        <v>94</v>
      </c>
      <c r="E29" s="139" t="s">
        <v>209</v>
      </c>
      <c r="F29" s="139" t="s">
        <v>180</v>
      </c>
      <c r="G29" s="139" t="s">
        <v>219</v>
      </c>
      <c r="H29" s="140">
        <v>2904</v>
      </c>
      <c r="I29" s="138">
        <v>2</v>
      </c>
      <c r="J29" s="141">
        <f>บึงกาฬ!F31</f>
        <v>80910.350000000006</v>
      </c>
      <c r="K29" s="142">
        <f>บึงกาฬ!AL31</f>
        <v>-688075.91999999993</v>
      </c>
      <c r="L29" s="143">
        <f>บึงกาฬ!AM31</f>
        <v>2763959.8</v>
      </c>
      <c r="M29" s="143">
        <f>บึงกาฬ!AN31</f>
        <v>3391606.86</v>
      </c>
      <c r="N29" s="139"/>
      <c r="O29" s="139"/>
      <c r="P29" s="139"/>
      <c r="Q29" s="131">
        <f t="shared" si="0"/>
        <v>-627647.06000000006</v>
      </c>
      <c r="R29" s="132">
        <f t="shared" si="1"/>
        <v>951.7767906336087</v>
      </c>
    </row>
    <row r="30" spans="1:18" x14ac:dyDescent="0.4">
      <c r="A30" s="138">
        <v>10</v>
      </c>
      <c r="B30" s="139" t="s">
        <v>59</v>
      </c>
      <c r="C30" s="139" t="s">
        <v>179</v>
      </c>
      <c r="D30" s="139" t="s">
        <v>94</v>
      </c>
      <c r="E30" s="139" t="s">
        <v>209</v>
      </c>
      <c r="F30" s="139" t="s">
        <v>180</v>
      </c>
      <c r="G30" s="139" t="s">
        <v>220</v>
      </c>
      <c r="H30" s="140">
        <v>6953</v>
      </c>
      <c r="I30" s="138">
        <v>5</v>
      </c>
      <c r="J30" s="141">
        <f>บึงกาฬ!F32</f>
        <v>214585.1</v>
      </c>
      <c r="K30" s="142">
        <f>บึงกาฬ!AL32</f>
        <v>-189964.9</v>
      </c>
      <c r="L30" s="143">
        <f>บึงกาฬ!AM32</f>
        <v>3445900.12</v>
      </c>
      <c r="M30" s="143">
        <f>บึงกาฬ!AN32</f>
        <v>3724604.55</v>
      </c>
      <c r="N30" s="139"/>
      <c r="O30" s="139"/>
      <c r="P30" s="139"/>
      <c r="Q30" s="131">
        <f t="shared" si="0"/>
        <v>-278704.4299999997</v>
      </c>
      <c r="R30" s="132">
        <f t="shared" si="1"/>
        <v>495.59903926362722</v>
      </c>
    </row>
    <row r="31" spans="1:18" x14ac:dyDescent="0.4">
      <c r="A31" s="138">
        <v>11</v>
      </c>
      <c r="B31" s="139" t="s">
        <v>59</v>
      </c>
      <c r="C31" s="139" t="s">
        <v>179</v>
      </c>
      <c r="D31" s="139" t="s">
        <v>94</v>
      </c>
      <c r="E31" s="139" t="s">
        <v>209</v>
      </c>
      <c r="F31" s="139" t="s">
        <v>180</v>
      </c>
      <c r="G31" s="139" t="s">
        <v>221</v>
      </c>
      <c r="H31" s="140">
        <v>5358</v>
      </c>
      <c r="I31" s="138">
        <v>4</v>
      </c>
      <c r="J31" s="141">
        <f>บึงกาฬ!F33</f>
        <v>34876.43</v>
      </c>
      <c r="K31" s="142">
        <f>บึงกาฬ!AL33</f>
        <v>48868.07</v>
      </c>
      <c r="L31" s="143">
        <f>บึงกาฬ!AM33</f>
        <v>3416602.29</v>
      </c>
      <c r="M31" s="143">
        <f>บึงกาฬ!AN33</f>
        <v>3548275.33</v>
      </c>
      <c r="N31" s="139"/>
      <c r="O31" s="139"/>
      <c r="P31" s="139"/>
      <c r="Q31" s="131">
        <f t="shared" si="0"/>
        <v>-131673.04000000004</v>
      </c>
      <c r="R31" s="132">
        <f t="shared" si="1"/>
        <v>637.66373460246359</v>
      </c>
    </row>
    <row r="32" spans="1:18" x14ac:dyDescent="0.4">
      <c r="A32" s="138">
        <v>12</v>
      </c>
      <c r="B32" s="139" t="s">
        <v>59</v>
      </c>
      <c r="C32" s="139" t="s">
        <v>179</v>
      </c>
      <c r="D32" s="139" t="s">
        <v>94</v>
      </c>
      <c r="E32" s="139" t="s">
        <v>209</v>
      </c>
      <c r="F32" s="139" t="s">
        <v>180</v>
      </c>
      <c r="G32" s="139" t="s">
        <v>222</v>
      </c>
      <c r="H32" s="140">
        <v>1450</v>
      </c>
      <c r="I32" s="138">
        <v>1</v>
      </c>
      <c r="J32" s="141">
        <f>บึงกาฬ!F34</f>
        <v>215388.76</v>
      </c>
      <c r="K32" s="142">
        <f>บึงกาฬ!AL34</f>
        <v>244890.08000000002</v>
      </c>
      <c r="L32" s="143">
        <f>บึงกาฬ!AM34</f>
        <v>2373232.4699999997</v>
      </c>
      <c r="M32" s="143">
        <f>บึงกาฬ!AN34</f>
        <v>2548206.0499999998</v>
      </c>
      <c r="N32" s="139"/>
      <c r="O32" s="139"/>
      <c r="P32" s="139"/>
      <c r="Q32" s="131">
        <f t="shared" si="0"/>
        <v>-174973.58000000007</v>
      </c>
      <c r="R32" s="132">
        <f t="shared" si="1"/>
        <v>1636.7120482758619</v>
      </c>
    </row>
    <row r="33" spans="1:18" x14ac:dyDescent="0.4">
      <c r="A33" s="138">
        <v>13</v>
      </c>
      <c r="B33" s="139" t="s">
        <v>59</v>
      </c>
      <c r="C33" s="139" t="s">
        <v>179</v>
      </c>
      <c r="D33" s="139" t="s">
        <v>94</v>
      </c>
      <c r="E33" s="139" t="s">
        <v>209</v>
      </c>
      <c r="F33" s="139" t="s">
        <v>180</v>
      </c>
      <c r="G33" s="139" t="s">
        <v>223</v>
      </c>
      <c r="H33" s="140">
        <v>1590</v>
      </c>
      <c r="I33" s="138">
        <v>2</v>
      </c>
      <c r="J33" s="141">
        <f>บึงกาฬ!F35</f>
        <v>8913</v>
      </c>
      <c r="K33" s="142">
        <f>บึงกาฬ!AL35</f>
        <v>32791.17</v>
      </c>
      <c r="L33" s="143">
        <f>บึงกาฬ!AM35</f>
        <v>1913684.24</v>
      </c>
      <c r="M33" s="143">
        <f>บึงกาฬ!AN35</f>
        <v>1832141.3299999998</v>
      </c>
      <c r="N33" s="139"/>
      <c r="O33" s="139"/>
      <c r="P33" s="139"/>
      <c r="Q33" s="131">
        <f t="shared" si="0"/>
        <v>81542.910000000149</v>
      </c>
      <c r="R33" s="132">
        <f t="shared" si="1"/>
        <v>1203.5749937106918</v>
      </c>
    </row>
    <row r="34" spans="1:18" s="150" customFormat="1" x14ac:dyDescent="0.4">
      <c r="A34" s="144">
        <v>2</v>
      </c>
      <c r="B34" s="145" t="s">
        <v>59</v>
      </c>
      <c r="C34" s="145"/>
      <c r="D34" s="145"/>
      <c r="E34" s="145" t="s">
        <v>77</v>
      </c>
      <c r="F34" s="145"/>
      <c r="G34" s="145" t="s">
        <v>224</v>
      </c>
      <c r="H34" s="151">
        <f>SUM(H22:H33)</f>
        <v>45069</v>
      </c>
      <c r="I34" s="144"/>
      <c r="J34" s="147">
        <f>SUM(J21:J33)</f>
        <v>-981475.24999999953</v>
      </c>
      <c r="K34" s="147">
        <f>SUM(K21:K33)</f>
        <v>-3747540.52</v>
      </c>
      <c r="L34" s="147">
        <f>SUM(L21:L33)</f>
        <v>33013720.959999997</v>
      </c>
      <c r="M34" s="147">
        <f>SUM(M21:M33)</f>
        <v>36577387.299999997</v>
      </c>
      <c r="N34" s="145">
        <v>12</v>
      </c>
      <c r="O34" s="145">
        <v>12</v>
      </c>
      <c r="P34" s="145">
        <f>N34-O34</f>
        <v>0</v>
      </c>
      <c r="Q34" s="148">
        <f t="shared" si="0"/>
        <v>-3563666.34</v>
      </c>
      <c r="R34" s="149">
        <f>L34/H34</f>
        <v>732.51505380638571</v>
      </c>
    </row>
    <row r="35" spans="1:18" x14ac:dyDescent="0.4">
      <c r="A35" s="138">
        <v>1</v>
      </c>
      <c r="B35" s="139" t="s">
        <v>59</v>
      </c>
      <c r="C35" s="139" t="s">
        <v>182</v>
      </c>
      <c r="D35" s="139" t="s">
        <v>87</v>
      </c>
      <c r="E35" s="139" t="s">
        <v>225</v>
      </c>
      <c r="F35" s="139" t="s">
        <v>210</v>
      </c>
      <c r="G35" s="139" t="s">
        <v>226</v>
      </c>
      <c r="H35" s="140"/>
      <c r="I35" s="138"/>
      <c r="J35" s="141"/>
      <c r="K35" s="142"/>
      <c r="L35" s="143"/>
      <c r="M35" s="143"/>
      <c r="N35" s="139"/>
      <c r="O35" s="139"/>
      <c r="P35" s="139"/>
    </row>
    <row r="36" spans="1:18" x14ac:dyDescent="0.4">
      <c r="A36" s="138">
        <v>2</v>
      </c>
      <c r="B36" s="139" t="s">
        <v>59</v>
      </c>
      <c r="C36" s="139" t="s">
        <v>182</v>
      </c>
      <c r="D36" s="139" t="s">
        <v>87</v>
      </c>
      <c r="E36" s="139" t="s">
        <v>225</v>
      </c>
      <c r="F36" s="139" t="s">
        <v>180</v>
      </c>
      <c r="G36" s="139" t="s">
        <v>227</v>
      </c>
      <c r="H36" s="140">
        <v>6255</v>
      </c>
      <c r="I36" s="138">
        <v>5</v>
      </c>
      <c r="J36" s="141">
        <f>บึงกาฬ!F36</f>
        <v>1051646.1000000001</v>
      </c>
      <c r="K36" s="142">
        <f>บึงกาฬ!AL36</f>
        <v>974907.60000000009</v>
      </c>
      <c r="L36" s="143">
        <f>บึงกาฬ!AM36</f>
        <v>3957397.2800000003</v>
      </c>
      <c r="M36" s="143">
        <f>บึงกาฬ!AN36</f>
        <v>4268195.5299999993</v>
      </c>
      <c r="N36" s="139"/>
      <c r="O36" s="139"/>
      <c r="P36" s="139"/>
      <c r="Q36" s="131">
        <f t="shared" si="0"/>
        <v>-310798.24999999907</v>
      </c>
      <c r="R36" s="132">
        <f t="shared" si="1"/>
        <v>632.67742286171062</v>
      </c>
    </row>
    <row r="37" spans="1:18" x14ac:dyDescent="0.4">
      <c r="A37" s="138">
        <v>3</v>
      </c>
      <c r="B37" s="139" t="s">
        <v>59</v>
      </c>
      <c r="C37" s="139" t="s">
        <v>182</v>
      </c>
      <c r="D37" s="139" t="s">
        <v>87</v>
      </c>
      <c r="E37" s="139" t="s">
        <v>225</v>
      </c>
      <c r="F37" s="139" t="s">
        <v>180</v>
      </c>
      <c r="G37" s="139" t="s">
        <v>228</v>
      </c>
      <c r="H37" s="140">
        <v>4295</v>
      </c>
      <c r="I37" s="138">
        <v>3</v>
      </c>
      <c r="J37" s="141">
        <f>บึงกาฬ!F37</f>
        <v>377467.55</v>
      </c>
      <c r="K37" s="142">
        <f>บึงกาฬ!AL37</f>
        <v>368483.51</v>
      </c>
      <c r="L37" s="143">
        <f>บึงกาฬ!AM37</f>
        <v>1576440.92</v>
      </c>
      <c r="M37" s="143">
        <f>บึงกาฬ!AN37</f>
        <v>2748713.21</v>
      </c>
      <c r="N37" s="139"/>
      <c r="O37" s="139"/>
      <c r="P37" s="139"/>
      <c r="Q37" s="131">
        <f t="shared" si="0"/>
        <v>-1172272.29</v>
      </c>
      <c r="R37" s="132">
        <f t="shared" si="1"/>
        <v>367.04095925494761</v>
      </c>
    </row>
    <row r="38" spans="1:18" x14ac:dyDescent="0.4">
      <c r="A38" s="138">
        <v>4</v>
      </c>
      <c r="B38" s="139" t="s">
        <v>59</v>
      </c>
      <c r="C38" s="139" t="s">
        <v>182</v>
      </c>
      <c r="D38" s="139" t="s">
        <v>87</v>
      </c>
      <c r="E38" s="139" t="s">
        <v>225</v>
      </c>
      <c r="F38" s="139" t="s">
        <v>180</v>
      </c>
      <c r="G38" s="139" t="s">
        <v>1420</v>
      </c>
      <c r="H38" s="140">
        <v>5791</v>
      </c>
      <c r="I38" s="138">
        <v>4</v>
      </c>
      <c r="J38" s="141">
        <f>บึงกาฬ!F38</f>
        <v>148130.99</v>
      </c>
      <c r="K38" s="142">
        <f>บึงกาฬ!AL38</f>
        <v>-27918.940000000031</v>
      </c>
      <c r="L38" s="143">
        <f>บึงกาฬ!AM38</f>
        <v>2502976.96</v>
      </c>
      <c r="M38" s="143">
        <f>บึงกาฬ!AN38</f>
        <v>2968965.47</v>
      </c>
      <c r="N38" s="139"/>
      <c r="O38" s="139"/>
      <c r="P38" s="139"/>
      <c r="Q38" s="131">
        <f t="shared" si="0"/>
        <v>-465988.51000000024</v>
      </c>
      <c r="R38" s="132">
        <f t="shared" si="1"/>
        <v>432.21843550336729</v>
      </c>
    </row>
    <row r="39" spans="1:18" x14ac:dyDescent="0.4">
      <c r="A39" s="138">
        <v>5</v>
      </c>
      <c r="B39" s="139" t="s">
        <v>59</v>
      </c>
      <c r="C39" s="139" t="s">
        <v>182</v>
      </c>
      <c r="D39" s="139" t="s">
        <v>87</v>
      </c>
      <c r="E39" s="139" t="s">
        <v>225</v>
      </c>
      <c r="F39" s="139" t="s">
        <v>180</v>
      </c>
      <c r="G39" s="139" t="s">
        <v>230</v>
      </c>
      <c r="H39" s="140">
        <v>2483</v>
      </c>
      <c r="I39" s="138">
        <v>2</v>
      </c>
      <c r="J39" s="141">
        <f>บึงกาฬ!F39</f>
        <v>434338.21</v>
      </c>
      <c r="K39" s="142">
        <f>บึงกาฬ!AL39</f>
        <v>492508.46</v>
      </c>
      <c r="L39" s="143">
        <f>บึงกาฬ!AM39</f>
        <v>1904955.28</v>
      </c>
      <c r="M39" s="143">
        <f>บึงกาฬ!AN39</f>
        <v>2118476.6999999997</v>
      </c>
      <c r="N39" s="139"/>
      <c r="O39" s="139"/>
      <c r="P39" s="139"/>
      <c r="Q39" s="131">
        <f t="shared" si="0"/>
        <v>-213521.41999999969</v>
      </c>
      <c r="R39" s="132">
        <f t="shared" si="1"/>
        <v>767.19906564639552</v>
      </c>
    </row>
    <row r="40" spans="1:18" x14ac:dyDescent="0.4">
      <c r="A40" s="138">
        <v>6</v>
      </c>
      <c r="B40" s="139" t="s">
        <v>59</v>
      </c>
      <c r="C40" s="139" t="s">
        <v>182</v>
      </c>
      <c r="D40" s="139" t="s">
        <v>87</v>
      </c>
      <c r="E40" s="139" t="s">
        <v>225</v>
      </c>
      <c r="F40" s="139" t="s">
        <v>180</v>
      </c>
      <c r="G40" s="139" t="s">
        <v>231</v>
      </c>
      <c r="H40" s="140">
        <v>2151</v>
      </c>
      <c r="I40" s="138">
        <v>2</v>
      </c>
      <c r="J40" s="141">
        <f>บึงกาฬ!F40</f>
        <v>402141.69</v>
      </c>
      <c r="K40" s="142">
        <f>บึงกาฬ!AL40</f>
        <v>352027.05000000005</v>
      </c>
      <c r="L40" s="143">
        <f>บึงกาฬ!AM40</f>
        <v>2429872.5499999998</v>
      </c>
      <c r="M40" s="143">
        <f>บึงกาฬ!AN40</f>
        <v>2430432.0300000003</v>
      </c>
      <c r="N40" s="139"/>
      <c r="O40" s="139"/>
      <c r="P40" s="139"/>
      <c r="Q40" s="131">
        <f t="shared" si="0"/>
        <v>-559.48000000044703</v>
      </c>
      <c r="R40" s="132">
        <f t="shared" si="1"/>
        <v>1129.6478614597861</v>
      </c>
    </row>
    <row r="41" spans="1:18" x14ac:dyDescent="0.4">
      <c r="A41" s="138">
        <v>7</v>
      </c>
      <c r="B41" s="139" t="s">
        <v>59</v>
      </c>
      <c r="C41" s="139" t="s">
        <v>182</v>
      </c>
      <c r="D41" s="139" t="s">
        <v>87</v>
      </c>
      <c r="E41" s="139" t="s">
        <v>225</v>
      </c>
      <c r="F41" s="139" t="s">
        <v>180</v>
      </c>
      <c r="G41" s="139" t="s">
        <v>232</v>
      </c>
      <c r="H41" s="140">
        <v>2636</v>
      </c>
      <c r="I41" s="138">
        <v>2</v>
      </c>
      <c r="J41" s="141">
        <f>บึงกาฬ!F41</f>
        <v>300016.46000000002</v>
      </c>
      <c r="K41" s="142">
        <f>บึงกาฬ!AL41</f>
        <v>155695.4</v>
      </c>
      <c r="L41" s="143">
        <f>บึงกาฬ!AM41</f>
        <v>1755648.87</v>
      </c>
      <c r="M41" s="143">
        <f>บึงกาฬ!AN41</f>
        <v>2097601.9799999995</v>
      </c>
      <c r="N41" s="139"/>
      <c r="O41" s="139"/>
      <c r="P41" s="139"/>
      <c r="Q41" s="131">
        <f t="shared" si="0"/>
        <v>-341953.1099999994</v>
      </c>
      <c r="R41" s="132">
        <f t="shared" si="1"/>
        <v>666.02764415781496</v>
      </c>
    </row>
    <row r="42" spans="1:18" x14ac:dyDescent="0.4">
      <c r="A42" s="138">
        <v>8</v>
      </c>
      <c r="B42" s="139" t="s">
        <v>59</v>
      </c>
      <c r="C42" s="139" t="s">
        <v>182</v>
      </c>
      <c r="D42" s="139" t="s">
        <v>87</v>
      </c>
      <c r="E42" s="139" t="s">
        <v>225</v>
      </c>
      <c r="F42" s="139" t="s">
        <v>180</v>
      </c>
      <c r="G42" s="139" t="s">
        <v>233</v>
      </c>
      <c r="H42" s="140">
        <v>4545</v>
      </c>
      <c r="I42" s="138">
        <v>4</v>
      </c>
      <c r="J42" s="141">
        <f>บึงกาฬ!F42</f>
        <v>455650.53</v>
      </c>
      <c r="K42" s="142">
        <f>บึงกาฬ!AL42</f>
        <v>523860.41000000003</v>
      </c>
      <c r="L42" s="143">
        <f>บึงกาฬ!AM42</f>
        <v>2550473.9900000002</v>
      </c>
      <c r="M42" s="143">
        <f>บึงกาฬ!AN42</f>
        <v>2922683.0700000003</v>
      </c>
      <c r="N42" s="139"/>
      <c r="O42" s="139"/>
      <c r="P42" s="139"/>
      <c r="Q42" s="131">
        <f t="shared" si="0"/>
        <v>-372209.08000000007</v>
      </c>
      <c r="R42" s="132">
        <f t="shared" si="1"/>
        <v>561.16039383938403</v>
      </c>
    </row>
    <row r="43" spans="1:18" x14ac:dyDescent="0.4">
      <c r="A43" s="138">
        <v>9</v>
      </c>
      <c r="B43" s="139" t="s">
        <v>59</v>
      </c>
      <c r="C43" s="139" t="s">
        <v>182</v>
      </c>
      <c r="D43" s="139" t="s">
        <v>87</v>
      </c>
      <c r="E43" s="139" t="s">
        <v>225</v>
      </c>
      <c r="F43" s="139" t="s">
        <v>180</v>
      </c>
      <c r="G43" s="139" t="s">
        <v>234</v>
      </c>
      <c r="H43" s="140">
        <v>2870</v>
      </c>
      <c r="I43" s="138">
        <v>2</v>
      </c>
      <c r="J43" s="141">
        <f>บึงกาฬ!F43</f>
        <v>558245.63</v>
      </c>
      <c r="K43" s="142">
        <f>บึงกาฬ!AL43</f>
        <v>652063.05999999994</v>
      </c>
      <c r="L43" s="143">
        <f>บึงกาฬ!AM43</f>
        <v>1968954.59</v>
      </c>
      <c r="M43" s="143">
        <f>บึงกาฬ!AN43</f>
        <v>2216581.14</v>
      </c>
      <c r="N43" s="139"/>
      <c r="O43" s="139"/>
      <c r="P43" s="139"/>
      <c r="Q43" s="131">
        <f t="shared" si="0"/>
        <v>-247626.55000000005</v>
      </c>
      <c r="R43" s="132">
        <f t="shared" si="1"/>
        <v>686.04689547038333</v>
      </c>
    </row>
    <row r="44" spans="1:18" x14ac:dyDescent="0.4">
      <c r="A44" s="138">
        <v>10</v>
      </c>
      <c r="B44" s="139" t="s">
        <v>59</v>
      </c>
      <c r="C44" s="139" t="s">
        <v>182</v>
      </c>
      <c r="D44" s="139" t="s">
        <v>87</v>
      </c>
      <c r="E44" s="139" t="s">
        <v>225</v>
      </c>
      <c r="F44" s="139" t="s">
        <v>180</v>
      </c>
      <c r="G44" s="139" t="s">
        <v>235</v>
      </c>
      <c r="H44" s="140">
        <v>3482</v>
      </c>
      <c r="I44" s="138">
        <v>3</v>
      </c>
      <c r="J44" s="141">
        <f>บึงกาฬ!F44</f>
        <v>391849.78</v>
      </c>
      <c r="K44" s="142">
        <f>บึงกาฬ!AL44</f>
        <v>403875.85000000003</v>
      </c>
      <c r="L44" s="143">
        <f>บึงกาฬ!AM44</f>
        <v>2116546.5499999998</v>
      </c>
      <c r="M44" s="143">
        <f>บึงกาฬ!AN44</f>
        <v>2266743.2399999998</v>
      </c>
      <c r="N44" s="139"/>
      <c r="O44" s="139"/>
      <c r="P44" s="139"/>
      <c r="Q44" s="131">
        <f t="shared" si="0"/>
        <v>-150196.68999999994</v>
      </c>
      <c r="R44" s="132">
        <f t="shared" si="1"/>
        <v>607.85369040781154</v>
      </c>
    </row>
    <row r="45" spans="1:18" x14ac:dyDescent="0.4">
      <c r="A45" s="138">
        <v>11</v>
      </c>
      <c r="B45" s="139" t="s">
        <v>59</v>
      </c>
      <c r="C45" s="139" t="s">
        <v>182</v>
      </c>
      <c r="D45" s="139" t="s">
        <v>87</v>
      </c>
      <c r="E45" s="139" t="s">
        <v>225</v>
      </c>
      <c r="F45" s="139" t="s">
        <v>180</v>
      </c>
      <c r="G45" s="139" t="s">
        <v>236</v>
      </c>
      <c r="H45" s="140">
        <v>4225</v>
      </c>
      <c r="I45" s="138">
        <v>3</v>
      </c>
      <c r="J45" s="141">
        <f>บึงกาฬ!F45</f>
        <v>52840.07</v>
      </c>
      <c r="K45" s="142">
        <f>บึงกาฬ!AL45</f>
        <v>125853.46</v>
      </c>
      <c r="L45" s="143">
        <f>บึงกาฬ!AM45</f>
        <v>2769555.81</v>
      </c>
      <c r="M45" s="143">
        <f>บึงกาฬ!AN45</f>
        <v>2990523.4299999997</v>
      </c>
      <c r="N45" s="139" t="s">
        <v>237</v>
      </c>
      <c r="O45" s="139"/>
      <c r="P45" s="139"/>
      <c r="Q45" s="131">
        <f t="shared" si="0"/>
        <v>-220967.61999999965</v>
      </c>
      <c r="R45" s="132">
        <f t="shared" si="1"/>
        <v>655.51616804733726</v>
      </c>
    </row>
    <row r="46" spans="1:18" x14ac:dyDescent="0.4">
      <c r="A46" s="138">
        <v>12</v>
      </c>
      <c r="B46" s="139" t="s">
        <v>59</v>
      </c>
      <c r="C46" s="139" t="s">
        <v>182</v>
      </c>
      <c r="D46" s="139" t="s">
        <v>87</v>
      </c>
      <c r="E46" s="139" t="s">
        <v>225</v>
      </c>
      <c r="F46" s="139" t="s">
        <v>180</v>
      </c>
      <c r="G46" s="139" t="s">
        <v>238</v>
      </c>
      <c r="H46" s="140">
        <v>3058</v>
      </c>
      <c r="I46" s="138">
        <v>3</v>
      </c>
      <c r="J46" s="141">
        <f>บึงกาฬ!F46</f>
        <v>85841.51</v>
      </c>
      <c r="K46" s="142">
        <f>บึงกาฬ!AL46</f>
        <v>47040.409999999989</v>
      </c>
      <c r="L46" s="143">
        <f>บึงกาฬ!AM46</f>
        <v>2533252.4900000002</v>
      </c>
      <c r="M46" s="143">
        <f>บึงกาฬ!AN46</f>
        <v>2691839.91</v>
      </c>
      <c r="N46" s="139"/>
      <c r="O46" s="139"/>
      <c r="P46" s="139"/>
      <c r="Q46" s="131">
        <f t="shared" si="0"/>
        <v>-158587.41999999993</v>
      </c>
      <c r="R46" s="132">
        <f t="shared" si="1"/>
        <v>828.40172988881625</v>
      </c>
    </row>
    <row r="47" spans="1:18" s="150" customFormat="1" x14ac:dyDescent="0.4">
      <c r="A47" s="144">
        <v>3</v>
      </c>
      <c r="B47" s="145" t="s">
        <v>59</v>
      </c>
      <c r="C47" s="145"/>
      <c r="D47" s="145"/>
      <c r="E47" s="145" t="s">
        <v>77</v>
      </c>
      <c r="F47" s="145"/>
      <c r="G47" s="145" t="s">
        <v>239</v>
      </c>
      <c r="H47" s="151">
        <f>SUM(H36:H46)</f>
        <v>41791</v>
      </c>
      <c r="I47" s="144"/>
      <c r="J47" s="147">
        <f>SUM(J35:J46)</f>
        <v>4258168.5200000005</v>
      </c>
      <c r="K47" s="147">
        <f>SUM(K35:K46)</f>
        <v>4068396.2700000005</v>
      </c>
      <c r="L47" s="147">
        <f>SUM(L35:L46)</f>
        <v>26066075.289999999</v>
      </c>
      <c r="M47" s="147">
        <f>SUM(M35:M46)</f>
        <v>29720755.709999997</v>
      </c>
      <c r="N47" s="145">
        <v>11</v>
      </c>
      <c r="O47" s="145">
        <v>11</v>
      </c>
      <c r="P47" s="145">
        <f>N47-O47</f>
        <v>0</v>
      </c>
      <c r="Q47" s="148">
        <f t="shared" si="0"/>
        <v>-3654680.4199999981</v>
      </c>
      <c r="R47" s="149">
        <f>L47/H47</f>
        <v>623.72461271565646</v>
      </c>
    </row>
    <row r="48" spans="1:18" x14ac:dyDescent="0.4">
      <c r="A48" s="138">
        <v>1</v>
      </c>
      <c r="B48" s="139" t="s">
        <v>59</v>
      </c>
      <c r="C48" s="139" t="s">
        <v>184</v>
      </c>
      <c r="D48" s="139" t="s">
        <v>122</v>
      </c>
      <c r="E48" s="139" t="s">
        <v>240</v>
      </c>
      <c r="F48" s="139" t="s">
        <v>210</v>
      </c>
      <c r="G48" s="139" t="s">
        <v>241</v>
      </c>
      <c r="H48" s="140"/>
      <c r="I48" s="138"/>
      <c r="J48" s="141"/>
      <c r="K48" s="142"/>
      <c r="L48" s="143"/>
      <c r="M48" s="143"/>
      <c r="N48" s="139"/>
      <c r="O48" s="139"/>
      <c r="P48" s="139"/>
    </row>
    <row r="49" spans="1:18" x14ac:dyDescent="0.4">
      <c r="A49" s="138">
        <v>2</v>
      </c>
      <c r="B49" s="139" t="s">
        <v>59</v>
      </c>
      <c r="C49" s="139" t="s">
        <v>184</v>
      </c>
      <c r="D49" s="139" t="s">
        <v>122</v>
      </c>
      <c r="E49" s="139" t="s">
        <v>240</v>
      </c>
      <c r="F49" s="139" t="s">
        <v>180</v>
      </c>
      <c r="G49" s="139" t="s">
        <v>242</v>
      </c>
      <c r="H49" s="140">
        <v>2820</v>
      </c>
      <c r="I49" s="138">
        <v>2</v>
      </c>
      <c r="J49" s="141">
        <f>บึงกาฬ!F47</f>
        <v>473712.32</v>
      </c>
      <c r="K49" s="142">
        <f>บึงกาฬ!AL47</f>
        <v>450402.37</v>
      </c>
      <c r="L49" s="143">
        <f>บึงกาฬ!AM47</f>
        <v>2025660.96</v>
      </c>
      <c r="M49" s="143">
        <f>บึงกาฬ!AN47</f>
        <v>2484042.35</v>
      </c>
      <c r="N49" s="139"/>
      <c r="O49" s="139"/>
      <c r="P49" s="139"/>
      <c r="Q49" s="131">
        <f t="shared" si="0"/>
        <v>-458381.39000000013</v>
      </c>
      <c r="R49" s="132">
        <f t="shared" si="1"/>
        <v>718.31948936170215</v>
      </c>
    </row>
    <row r="50" spans="1:18" x14ac:dyDescent="0.4">
      <c r="A50" s="138">
        <v>3</v>
      </c>
      <c r="B50" s="139" t="s">
        <v>59</v>
      </c>
      <c r="C50" s="139" t="s">
        <v>184</v>
      </c>
      <c r="D50" s="139" t="s">
        <v>122</v>
      </c>
      <c r="E50" s="139" t="s">
        <v>240</v>
      </c>
      <c r="F50" s="139" t="s">
        <v>180</v>
      </c>
      <c r="G50" s="139" t="s">
        <v>243</v>
      </c>
      <c r="H50" s="140">
        <v>3895</v>
      </c>
      <c r="I50" s="138">
        <v>3</v>
      </c>
      <c r="J50" s="141">
        <f>บึงกาฬ!F48</f>
        <v>355600.88</v>
      </c>
      <c r="K50" s="142">
        <f>บึงกาฬ!AL48</f>
        <v>281607.46000000002</v>
      </c>
      <c r="L50" s="143">
        <f>บึงกาฬ!AM48</f>
        <v>2408312.2999999998</v>
      </c>
      <c r="M50" s="143">
        <f>บึงกาฬ!AN48</f>
        <v>2988210.14</v>
      </c>
      <c r="N50" s="139"/>
      <c r="O50" s="139"/>
      <c r="P50" s="139"/>
      <c r="Q50" s="131">
        <f t="shared" si="0"/>
        <v>-579897.84000000032</v>
      </c>
      <c r="R50" s="132">
        <f t="shared" si="1"/>
        <v>618.30867779204107</v>
      </c>
    </row>
    <row r="51" spans="1:18" x14ac:dyDescent="0.4">
      <c r="A51" s="138">
        <v>4</v>
      </c>
      <c r="B51" s="139" t="s">
        <v>59</v>
      </c>
      <c r="C51" s="139" t="s">
        <v>184</v>
      </c>
      <c r="D51" s="139" t="s">
        <v>122</v>
      </c>
      <c r="E51" s="139" t="s">
        <v>240</v>
      </c>
      <c r="F51" s="139" t="s">
        <v>180</v>
      </c>
      <c r="G51" s="139" t="s">
        <v>244</v>
      </c>
      <c r="H51" s="140">
        <v>2041</v>
      </c>
      <c r="I51" s="138">
        <v>2</v>
      </c>
      <c r="J51" s="141">
        <f>บึงกาฬ!F49</f>
        <v>962842.72</v>
      </c>
      <c r="K51" s="142">
        <f>บึงกาฬ!AL49</f>
        <v>955531.5</v>
      </c>
      <c r="L51" s="143">
        <f>บึงกาฬ!AM49</f>
        <v>1757761.8699999999</v>
      </c>
      <c r="M51" s="143">
        <f>บึงกาฬ!AN49</f>
        <v>2050908.3399999999</v>
      </c>
      <c r="N51" s="139"/>
      <c r="O51" s="139"/>
      <c r="P51" s="139"/>
      <c r="Q51" s="131">
        <f t="shared" si="0"/>
        <v>-293146.46999999997</v>
      </c>
      <c r="R51" s="132">
        <f t="shared" si="1"/>
        <v>861.22580597746196</v>
      </c>
    </row>
    <row r="52" spans="1:18" s="150" customFormat="1" x14ac:dyDescent="0.4">
      <c r="A52" s="144">
        <v>4</v>
      </c>
      <c r="B52" s="145" t="s">
        <v>59</v>
      </c>
      <c r="C52" s="145"/>
      <c r="D52" s="145"/>
      <c r="E52" s="145" t="s">
        <v>77</v>
      </c>
      <c r="F52" s="145"/>
      <c r="G52" s="145" t="s">
        <v>245</v>
      </c>
      <c r="H52" s="151">
        <f>SUM(H49:H51)</f>
        <v>8756</v>
      </c>
      <c r="I52" s="144"/>
      <c r="J52" s="147">
        <f>SUM(J48:J51)</f>
        <v>1792155.92</v>
      </c>
      <c r="K52" s="147">
        <f>SUM(K48:K51)</f>
        <v>1687541.33</v>
      </c>
      <c r="L52" s="147">
        <f>SUM(L48:L51)</f>
        <v>6191735.1299999999</v>
      </c>
      <c r="M52" s="147">
        <f>SUM(M48:M51)</f>
        <v>7523160.8300000001</v>
      </c>
      <c r="N52" s="145">
        <v>3</v>
      </c>
      <c r="O52" s="145">
        <v>3</v>
      </c>
      <c r="P52" s="145">
        <f>N52-O52</f>
        <v>0</v>
      </c>
      <c r="Q52" s="148">
        <f t="shared" si="0"/>
        <v>-1331425.7000000002</v>
      </c>
      <c r="R52" s="149">
        <f>L52/H52</f>
        <v>707.14197464595702</v>
      </c>
    </row>
    <row r="53" spans="1:18" x14ac:dyDescent="0.4">
      <c r="A53" s="138">
        <v>1</v>
      </c>
      <c r="B53" s="139" t="s">
        <v>59</v>
      </c>
      <c r="C53" s="139" t="s">
        <v>186</v>
      </c>
      <c r="D53" s="139" t="s">
        <v>108</v>
      </c>
      <c r="E53" s="139" t="s">
        <v>246</v>
      </c>
      <c r="F53" s="139" t="s">
        <v>210</v>
      </c>
      <c r="G53" s="139" t="s">
        <v>247</v>
      </c>
      <c r="H53" s="140"/>
      <c r="I53" s="138"/>
      <c r="J53" s="141"/>
      <c r="K53" s="142"/>
      <c r="L53" s="143"/>
      <c r="M53" s="143"/>
      <c r="N53" s="139"/>
      <c r="O53" s="139"/>
      <c r="P53" s="139"/>
    </row>
    <row r="54" spans="1:18" x14ac:dyDescent="0.4">
      <c r="A54" s="138">
        <v>2</v>
      </c>
      <c r="B54" s="139" t="s">
        <v>59</v>
      </c>
      <c r="C54" s="139" t="s">
        <v>186</v>
      </c>
      <c r="D54" s="139" t="s">
        <v>108</v>
      </c>
      <c r="E54" s="139" t="s">
        <v>246</v>
      </c>
      <c r="F54" s="139" t="s">
        <v>180</v>
      </c>
      <c r="G54" s="139" t="s">
        <v>248</v>
      </c>
      <c r="H54" s="140">
        <v>2880</v>
      </c>
      <c r="I54" s="138">
        <v>2</v>
      </c>
      <c r="J54" s="141">
        <f>บึงกาฬ!F50</f>
        <v>1956546.99</v>
      </c>
      <c r="K54" s="142">
        <f>บึงกาฬ!AL50</f>
        <v>908397.50000000023</v>
      </c>
      <c r="L54" s="143">
        <f>บึงกาฬ!AM50</f>
        <v>2721024.97</v>
      </c>
      <c r="M54" s="143">
        <f>บึงกาฬ!AN50</f>
        <v>2366169.4400000004</v>
      </c>
      <c r="N54" s="139"/>
      <c r="O54" s="139"/>
      <c r="P54" s="139"/>
      <c r="Q54" s="131">
        <f t="shared" si="0"/>
        <v>354855.5299999998</v>
      </c>
      <c r="R54" s="132">
        <f t="shared" si="1"/>
        <v>944.80033680555562</v>
      </c>
    </row>
    <row r="55" spans="1:18" x14ac:dyDescent="0.4">
      <c r="A55" s="138">
        <v>3</v>
      </c>
      <c r="B55" s="139" t="s">
        <v>59</v>
      </c>
      <c r="C55" s="139" t="s">
        <v>186</v>
      </c>
      <c r="D55" s="139" t="s">
        <v>108</v>
      </c>
      <c r="E55" s="139" t="s">
        <v>246</v>
      </c>
      <c r="F55" s="139" t="s">
        <v>180</v>
      </c>
      <c r="G55" s="139" t="s">
        <v>249</v>
      </c>
      <c r="H55" s="140">
        <v>9821</v>
      </c>
      <c r="I55" s="138">
        <v>5</v>
      </c>
      <c r="J55" s="141">
        <f>บึงกาฬ!F51</f>
        <v>1462533.24</v>
      </c>
      <c r="K55" s="142">
        <f>บึงกาฬ!AL51</f>
        <v>1341401.4500000002</v>
      </c>
      <c r="L55" s="143">
        <f>บึงกาฬ!AM51</f>
        <v>5690762.0999999996</v>
      </c>
      <c r="M55" s="143">
        <f>บึงกาฬ!AN51</f>
        <v>5875642.1899999995</v>
      </c>
      <c r="N55" s="139"/>
      <c r="O55" s="139"/>
      <c r="P55" s="139"/>
      <c r="Q55" s="131">
        <f t="shared" si="0"/>
        <v>-184880.08999999985</v>
      </c>
      <c r="R55" s="132">
        <f t="shared" si="1"/>
        <v>579.44833520008137</v>
      </c>
    </row>
    <row r="56" spans="1:18" x14ac:dyDescent="0.4">
      <c r="A56" s="138">
        <v>4</v>
      </c>
      <c r="B56" s="139" t="s">
        <v>59</v>
      </c>
      <c r="C56" s="139" t="s">
        <v>186</v>
      </c>
      <c r="D56" s="139" t="s">
        <v>108</v>
      </c>
      <c r="E56" s="139" t="s">
        <v>246</v>
      </c>
      <c r="F56" s="139" t="s">
        <v>180</v>
      </c>
      <c r="G56" s="139" t="s">
        <v>250</v>
      </c>
      <c r="H56" s="140">
        <v>4858</v>
      </c>
      <c r="I56" s="138">
        <v>4</v>
      </c>
      <c r="J56" s="141">
        <f>บึงกาฬ!F52</f>
        <v>134318.21</v>
      </c>
      <c r="K56" s="142">
        <f>บึงกาฬ!AL52</f>
        <v>-56929.26999999999</v>
      </c>
      <c r="L56" s="143">
        <f>บึงกาฬ!AM52</f>
        <v>3334090.2800000003</v>
      </c>
      <c r="M56" s="143">
        <f>บึงกาฬ!AN52</f>
        <v>4102601.33</v>
      </c>
      <c r="N56" s="139"/>
      <c r="O56" s="139"/>
      <c r="P56" s="139"/>
      <c r="Q56" s="131">
        <f t="shared" si="0"/>
        <v>-768511.04999999981</v>
      </c>
      <c r="R56" s="132">
        <f t="shared" si="1"/>
        <v>686.30923836969953</v>
      </c>
    </row>
    <row r="57" spans="1:18" x14ac:dyDescent="0.4">
      <c r="A57" s="138">
        <v>5</v>
      </c>
      <c r="B57" s="139" t="s">
        <v>59</v>
      </c>
      <c r="C57" s="139" t="s">
        <v>186</v>
      </c>
      <c r="D57" s="139" t="s">
        <v>108</v>
      </c>
      <c r="E57" s="139" t="s">
        <v>246</v>
      </c>
      <c r="F57" s="139" t="s">
        <v>180</v>
      </c>
      <c r="G57" s="139" t="s">
        <v>251</v>
      </c>
      <c r="H57" s="140">
        <v>5652</v>
      </c>
      <c r="I57" s="138">
        <v>4</v>
      </c>
      <c r="J57" s="141">
        <f>บึงกาฬ!F53</f>
        <v>487523.85</v>
      </c>
      <c r="K57" s="142">
        <f>บึงกาฬ!AL53</f>
        <v>66229.76999999996</v>
      </c>
      <c r="L57" s="143">
        <f>บึงกาฬ!AM53</f>
        <v>3267963.4</v>
      </c>
      <c r="M57" s="143">
        <f>บึงกาฬ!AN53</f>
        <v>3649728.16</v>
      </c>
      <c r="N57" s="139"/>
      <c r="O57" s="139"/>
      <c r="P57" s="139"/>
      <c r="Q57" s="131">
        <f t="shared" si="0"/>
        <v>-381764.76000000024</v>
      </c>
      <c r="R57" s="132">
        <f t="shared" si="1"/>
        <v>578.19593064401977</v>
      </c>
    </row>
    <row r="58" spans="1:18" s="150" customFormat="1" x14ac:dyDescent="0.4">
      <c r="A58" s="144">
        <v>5</v>
      </c>
      <c r="B58" s="145" t="s">
        <v>59</v>
      </c>
      <c r="C58" s="145"/>
      <c r="D58" s="145"/>
      <c r="E58" s="145" t="s">
        <v>77</v>
      </c>
      <c r="F58" s="145"/>
      <c r="G58" s="145" t="s">
        <v>252</v>
      </c>
      <c r="H58" s="151">
        <f>SUM(H54:H57)</f>
        <v>23211</v>
      </c>
      <c r="I58" s="144"/>
      <c r="J58" s="147">
        <f>SUM(J53:J57)</f>
        <v>4040922.29</v>
      </c>
      <c r="K58" s="147">
        <f>SUM(K53:K57)</f>
        <v>2259099.4500000002</v>
      </c>
      <c r="L58" s="147">
        <f>SUM(L53:L57)</f>
        <v>15013840.750000002</v>
      </c>
      <c r="M58" s="147">
        <f>SUM(M53:M57)</f>
        <v>15994141.120000001</v>
      </c>
      <c r="N58" s="145">
        <v>4</v>
      </c>
      <c r="O58" s="145">
        <v>4</v>
      </c>
      <c r="P58" s="145">
        <f>N58-O58</f>
        <v>0</v>
      </c>
      <c r="Q58" s="148">
        <f t="shared" si="0"/>
        <v>-980300.36999999918</v>
      </c>
      <c r="R58" s="149">
        <f>L58/H58</f>
        <v>646.84161604411713</v>
      </c>
    </row>
    <row r="59" spans="1:18" x14ac:dyDescent="0.4">
      <c r="A59" s="138">
        <v>1</v>
      </c>
      <c r="B59" s="139" t="s">
        <v>59</v>
      </c>
      <c r="C59" s="139" t="s">
        <v>188</v>
      </c>
      <c r="D59" s="139" t="s">
        <v>101</v>
      </c>
      <c r="E59" s="139" t="s">
        <v>253</v>
      </c>
      <c r="F59" s="139" t="s">
        <v>210</v>
      </c>
      <c r="G59" s="139" t="s">
        <v>254</v>
      </c>
      <c r="H59" s="140"/>
      <c r="I59" s="138"/>
      <c r="J59" s="141"/>
      <c r="K59" s="142"/>
      <c r="L59" s="143"/>
      <c r="M59" s="143"/>
      <c r="N59" s="139"/>
      <c r="O59" s="139"/>
      <c r="P59" s="139"/>
    </row>
    <row r="60" spans="1:18" s="158" customFormat="1" x14ac:dyDescent="0.4">
      <c r="A60" s="152">
        <v>2</v>
      </c>
      <c r="B60" s="153" t="s">
        <v>59</v>
      </c>
      <c r="C60" s="153" t="s">
        <v>188</v>
      </c>
      <c r="D60" s="153" t="s">
        <v>101</v>
      </c>
      <c r="E60" s="153" t="s">
        <v>253</v>
      </c>
      <c r="F60" s="153" t="s">
        <v>180</v>
      </c>
      <c r="G60" s="153" t="s">
        <v>255</v>
      </c>
      <c r="H60" s="154">
        <v>2823</v>
      </c>
      <c r="I60" s="152">
        <v>2</v>
      </c>
      <c r="J60" s="143">
        <f>บึงกาฬ!F54</f>
        <v>287924.99</v>
      </c>
      <c r="K60" s="155">
        <f>บึงกาฬ!AL54</f>
        <v>30328.709999999963</v>
      </c>
      <c r="L60" s="143">
        <f>บึงกาฬ!AM54</f>
        <v>3396799.92</v>
      </c>
      <c r="M60" s="143">
        <f>บึงกาฬ!AN54</f>
        <v>3204310.0200000005</v>
      </c>
      <c r="N60" s="153"/>
      <c r="O60" s="153"/>
      <c r="P60" s="153"/>
      <c r="Q60" s="156">
        <f t="shared" si="0"/>
        <v>192489.89999999944</v>
      </c>
      <c r="R60" s="157">
        <f t="shared" si="1"/>
        <v>1203.2589160467587</v>
      </c>
    </row>
    <row r="61" spans="1:18" x14ac:dyDescent="0.4">
      <c r="A61" s="138">
        <v>3</v>
      </c>
      <c r="B61" s="139" t="s">
        <v>59</v>
      </c>
      <c r="C61" s="139" t="s">
        <v>188</v>
      </c>
      <c r="D61" s="139" t="s">
        <v>101</v>
      </c>
      <c r="E61" s="139" t="s">
        <v>253</v>
      </c>
      <c r="F61" s="139" t="s">
        <v>180</v>
      </c>
      <c r="G61" s="139" t="s">
        <v>256</v>
      </c>
      <c r="H61" s="140">
        <v>4818</v>
      </c>
      <c r="I61" s="138">
        <v>4</v>
      </c>
      <c r="J61" s="143">
        <f>บึงกาฬ!F55</f>
        <v>1881394.64</v>
      </c>
      <c r="K61" s="155">
        <f>บึงกาฬ!AL55</f>
        <v>-438710.33000000007</v>
      </c>
      <c r="L61" s="143">
        <f>บึงกาฬ!AM55</f>
        <v>3830097.21</v>
      </c>
      <c r="M61" s="143">
        <f>บึงกาฬ!AN55</f>
        <v>6299580.7000000002</v>
      </c>
      <c r="N61" s="139"/>
      <c r="O61" s="139"/>
      <c r="P61" s="139"/>
      <c r="Q61" s="131">
        <f t="shared" si="0"/>
        <v>-2469483.4900000002</v>
      </c>
      <c r="R61" s="132">
        <f t="shared" si="1"/>
        <v>794.95583437110838</v>
      </c>
    </row>
    <row r="62" spans="1:18" x14ac:dyDescent="0.4">
      <c r="A62" s="138">
        <v>4</v>
      </c>
      <c r="B62" s="139" t="s">
        <v>59</v>
      </c>
      <c r="C62" s="139" t="s">
        <v>188</v>
      </c>
      <c r="D62" s="139" t="s">
        <v>101</v>
      </c>
      <c r="E62" s="139" t="s">
        <v>253</v>
      </c>
      <c r="F62" s="139" t="s">
        <v>180</v>
      </c>
      <c r="G62" s="139" t="s">
        <v>257</v>
      </c>
      <c r="H62" s="140">
        <v>2500</v>
      </c>
      <c r="I62" s="138">
        <v>2</v>
      </c>
      <c r="J62" s="143">
        <f>บึงกาฬ!F56</f>
        <v>154267.99</v>
      </c>
      <c r="K62" s="293">
        <f>บึงกาฬ!AL56</f>
        <v>82510.299999999988</v>
      </c>
      <c r="L62" s="143">
        <f>บึงกาฬ!AM56</f>
        <v>2551029.2199999997</v>
      </c>
      <c r="M62" s="143">
        <f>บึงกาฬ!AN56</f>
        <v>2906960.73</v>
      </c>
      <c r="N62" s="139"/>
      <c r="O62" s="139"/>
      <c r="P62" s="139"/>
      <c r="Q62" s="131">
        <f t="shared" si="0"/>
        <v>-355931.51000000024</v>
      </c>
      <c r="R62" s="132">
        <f t="shared" si="1"/>
        <v>1020.4116879999999</v>
      </c>
    </row>
    <row r="63" spans="1:18" x14ac:dyDescent="0.4">
      <c r="A63" s="138">
        <v>5</v>
      </c>
      <c r="B63" s="139" t="s">
        <v>59</v>
      </c>
      <c r="C63" s="139" t="s">
        <v>188</v>
      </c>
      <c r="D63" s="139" t="s">
        <v>101</v>
      </c>
      <c r="E63" s="139" t="s">
        <v>253</v>
      </c>
      <c r="F63" s="139" t="s">
        <v>180</v>
      </c>
      <c r="G63" s="139" t="s">
        <v>258</v>
      </c>
      <c r="H63" s="140">
        <v>4429</v>
      </c>
      <c r="I63" s="138">
        <v>3</v>
      </c>
      <c r="J63" s="143">
        <f>บึงกาฬ!F57</f>
        <v>693410.3</v>
      </c>
      <c r="K63" s="143">
        <f>บึงกาฬ!AL57</f>
        <v>122510.35000000009</v>
      </c>
      <c r="L63" s="143">
        <f>บึงกาฬ!AM57</f>
        <v>3255675.41</v>
      </c>
      <c r="M63" s="143">
        <f>บึงกาฬ!AN57</f>
        <v>3731755.6899999995</v>
      </c>
      <c r="N63" s="139"/>
      <c r="O63" s="139"/>
      <c r="P63" s="139"/>
      <c r="Q63" s="131">
        <f t="shared" si="0"/>
        <v>-476080.27999999933</v>
      </c>
      <c r="R63" s="132">
        <f t="shared" si="1"/>
        <v>735.08137502822308</v>
      </c>
    </row>
    <row r="64" spans="1:18" x14ac:dyDescent="0.4">
      <c r="A64" s="138">
        <v>6</v>
      </c>
      <c r="B64" s="139" t="s">
        <v>59</v>
      </c>
      <c r="C64" s="139" t="s">
        <v>188</v>
      </c>
      <c r="D64" s="139" t="s">
        <v>101</v>
      </c>
      <c r="E64" s="139" t="s">
        <v>253</v>
      </c>
      <c r="F64" s="139" t="s">
        <v>180</v>
      </c>
      <c r="G64" s="139" t="s">
        <v>259</v>
      </c>
      <c r="H64" s="140">
        <v>3247</v>
      </c>
      <c r="I64" s="138">
        <v>3</v>
      </c>
      <c r="J64" s="143">
        <f>บึงกาฬ!F58</f>
        <v>303979.96000000002</v>
      </c>
      <c r="K64" s="143">
        <f>บึงกาฬ!AL58</f>
        <v>261617.42000000004</v>
      </c>
      <c r="L64" s="143">
        <f>บึงกาฬ!AM58</f>
        <v>2213453.87</v>
      </c>
      <c r="M64" s="143">
        <f>บึงกาฬ!AN58</f>
        <v>2272326.5299999998</v>
      </c>
      <c r="N64" s="139"/>
      <c r="O64" s="139"/>
      <c r="P64" s="139"/>
      <c r="Q64" s="131">
        <f t="shared" si="0"/>
        <v>-58872.659999999683</v>
      </c>
      <c r="R64" s="132">
        <f t="shared" si="1"/>
        <v>681.69198336926399</v>
      </c>
    </row>
    <row r="65" spans="1:18" s="158" customFormat="1" x14ac:dyDescent="0.4">
      <c r="A65" s="152">
        <v>7</v>
      </c>
      <c r="B65" s="153" t="s">
        <v>59</v>
      </c>
      <c r="C65" s="153" t="s">
        <v>188</v>
      </c>
      <c r="D65" s="153" t="s">
        <v>101</v>
      </c>
      <c r="E65" s="153" t="s">
        <v>253</v>
      </c>
      <c r="F65" s="153" t="s">
        <v>180</v>
      </c>
      <c r="G65" s="153" t="s">
        <v>260</v>
      </c>
      <c r="H65" s="154">
        <v>1126</v>
      </c>
      <c r="I65" s="152">
        <v>1</v>
      </c>
      <c r="J65" s="143">
        <f>บึงกาฬ!F59</f>
        <v>175048.93</v>
      </c>
      <c r="K65" s="143">
        <f>บึงกาฬ!AL59</f>
        <v>72352.399999999994</v>
      </c>
      <c r="L65" s="143">
        <f>บึงกาฬ!AM59</f>
        <v>1492904.94</v>
      </c>
      <c r="M65" s="143">
        <f>บึงกาฬ!AN59</f>
        <v>1811399.6799999999</v>
      </c>
      <c r="N65" s="153"/>
      <c r="O65" s="153"/>
      <c r="P65" s="153"/>
      <c r="Q65" s="156">
        <f t="shared" si="0"/>
        <v>-318494.74</v>
      </c>
      <c r="R65" s="157">
        <f t="shared" si="1"/>
        <v>1325.8480817051509</v>
      </c>
    </row>
    <row r="66" spans="1:18" s="150" customFormat="1" x14ac:dyDescent="0.4">
      <c r="A66" s="144">
        <v>6</v>
      </c>
      <c r="B66" s="145" t="s">
        <v>59</v>
      </c>
      <c r="C66" s="145"/>
      <c r="D66" s="145"/>
      <c r="E66" s="145" t="s">
        <v>77</v>
      </c>
      <c r="F66" s="145"/>
      <c r="G66" s="145" t="s">
        <v>261</v>
      </c>
      <c r="H66" s="151">
        <f>SUM(H59:H65)</f>
        <v>18943</v>
      </c>
      <c r="I66" s="144"/>
      <c r="J66" s="147">
        <f>SUM(J59:J65)</f>
        <v>3496026.81</v>
      </c>
      <c r="K66" s="147">
        <f>SUM(K59:K65)</f>
        <v>130608.85</v>
      </c>
      <c r="L66" s="147">
        <f>SUM(L59:L65)</f>
        <v>16739960.569999998</v>
      </c>
      <c r="M66" s="147">
        <f>SUM(M59:M65)</f>
        <v>20226333.350000001</v>
      </c>
      <c r="N66" s="145">
        <v>6</v>
      </c>
      <c r="O66" s="145">
        <v>6</v>
      </c>
      <c r="P66" s="145">
        <f>N66-O66</f>
        <v>0</v>
      </c>
      <c r="Q66" s="148">
        <f t="shared" si="0"/>
        <v>-3486372.7800000031</v>
      </c>
      <c r="R66" s="149">
        <f>L66/H66</f>
        <v>883.70166129968845</v>
      </c>
    </row>
    <row r="67" spans="1:18" x14ac:dyDescent="0.4">
      <c r="A67" s="138">
        <v>1</v>
      </c>
      <c r="B67" s="139" t="s">
        <v>59</v>
      </c>
      <c r="C67" s="139" t="s">
        <v>190</v>
      </c>
      <c r="D67" s="139" t="s">
        <v>80</v>
      </c>
      <c r="E67" s="139" t="s">
        <v>262</v>
      </c>
      <c r="F67" s="139" t="s">
        <v>210</v>
      </c>
      <c r="G67" s="139" t="s">
        <v>263</v>
      </c>
      <c r="H67" s="140"/>
      <c r="I67" s="138"/>
      <c r="J67" s="141"/>
      <c r="K67" s="142"/>
      <c r="L67" s="143"/>
      <c r="M67" s="143"/>
      <c r="N67" s="139"/>
      <c r="O67" s="139"/>
      <c r="P67" s="139"/>
    </row>
    <row r="68" spans="1:18" x14ac:dyDescent="0.4">
      <c r="A68" s="138">
        <v>2</v>
      </c>
      <c r="B68" s="139" t="s">
        <v>59</v>
      </c>
      <c r="C68" s="139" t="s">
        <v>190</v>
      </c>
      <c r="D68" s="139" t="s">
        <v>80</v>
      </c>
      <c r="E68" s="139" t="s">
        <v>262</v>
      </c>
      <c r="F68" s="139" t="s">
        <v>180</v>
      </c>
      <c r="G68" s="139" t="s">
        <v>1421</v>
      </c>
      <c r="H68" s="140">
        <v>3728</v>
      </c>
      <c r="I68" s="138">
        <v>3</v>
      </c>
      <c r="J68" s="141">
        <f>บึงกาฬ!F60</f>
        <v>361615.33</v>
      </c>
      <c r="K68" s="142">
        <f>บึงกาฬ!AL60</f>
        <v>-353145.74</v>
      </c>
      <c r="L68" s="143">
        <f>บึงกาฬ!AM60</f>
        <v>2134315.79</v>
      </c>
      <c r="M68" s="143">
        <f>บึงกาฬ!AN60</f>
        <v>2734031.4</v>
      </c>
      <c r="N68" s="139"/>
      <c r="O68" s="139"/>
      <c r="P68" s="139"/>
      <c r="Q68" s="131">
        <f t="shared" si="0"/>
        <v>-599715.60999999987</v>
      </c>
      <c r="R68" s="132">
        <f t="shared" si="1"/>
        <v>572.50960032188846</v>
      </c>
    </row>
    <row r="69" spans="1:18" x14ac:dyDescent="0.4">
      <c r="A69" s="138">
        <v>3</v>
      </c>
      <c r="B69" s="139" t="s">
        <v>59</v>
      </c>
      <c r="C69" s="139" t="s">
        <v>190</v>
      </c>
      <c r="D69" s="139" t="s">
        <v>80</v>
      </c>
      <c r="E69" s="139" t="s">
        <v>262</v>
      </c>
      <c r="F69" s="139" t="s">
        <v>180</v>
      </c>
      <c r="G69" s="139" t="s">
        <v>265</v>
      </c>
      <c r="H69" s="140">
        <v>3543</v>
      </c>
      <c r="I69" s="138">
        <v>3</v>
      </c>
      <c r="J69" s="141">
        <f>บึงกาฬ!F61</f>
        <v>415618.83</v>
      </c>
      <c r="K69" s="142">
        <f>บึงกาฬ!AL61</f>
        <v>535435.52000000002</v>
      </c>
      <c r="L69" s="143">
        <f>บึงกาฬ!AM61</f>
        <v>3619013.31</v>
      </c>
      <c r="M69" s="143">
        <f>บึงกาฬ!AN61</f>
        <v>3651279.45</v>
      </c>
      <c r="N69" s="139"/>
      <c r="O69" s="139"/>
      <c r="P69" s="139"/>
      <c r="Q69" s="131">
        <f t="shared" si="0"/>
        <v>-32266.14000000013</v>
      </c>
      <c r="R69" s="132">
        <f t="shared" si="1"/>
        <v>1021.4545046570703</v>
      </c>
    </row>
    <row r="70" spans="1:18" x14ac:dyDescent="0.4">
      <c r="A70" s="138">
        <v>4</v>
      </c>
      <c r="B70" s="139" t="s">
        <v>59</v>
      </c>
      <c r="C70" s="139" t="s">
        <v>190</v>
      </c>
      <c r="D70" s="139" t="s">
        <v>80</v>
      </c>
      <c r="E70" s="139" t="s">
        <v>262</v>
      </c>
      <c r="F70" s="139" t="s">
        <v>180</v>
      </c>
      <c r="G70" s="139" t="s">
        <v>266</v>
      </c>
      <c r="H70" s="140">
        <v>6330</v>
      </c>
      <c r="I70" s="138">
        <v>5</v>
      </c>
      <c r="J70" s="141">
        <f>บึงกาฬ!F62</f>
        <v>216348.67</v>
      </c>
      <c r="K70" s="142">
        <f>บึงกาฬ!AL62</f>
        <v>-216907.50000000023</v>
      </c>
      <c r="L70" s="143">
        <f>บึงกาฬ!AM62</f>
        <v>3708177.24</v>
      </c>
      <c r="M70" s="143">
        <f>บึงกาฬ!AN62</f>
        <v>4114498.1</v>
      </c>
      <c r="N70" s="139"/>
      <c r="O70" s="139"/>
      <c r="P70" s="139"/>
      <c r="Q70" s="131">
        <f t="shared" si="0"/>
        <v>-406320.85999999987</v>
      </c>
      <c r="R70" s="132">
        <f t="shared" si="1"/>
        <v>585.80999052132699</v>
      </c>
    </row>
    <row r="71" spans="1:18" x14ac:dyDescent="0.4">
      <c r="A71" s="138">
        <v>5</v>
      </c>
      <c r="B71" s="139" t="s">
        <v>59</v>
      </c>
      <c r="C71" s="139" t="s">
        <v>190</v>
      </c>
      <c r="D71" s="139" t="s">
        <v>80</v>
      </c>
      <c r="E71" s="139" t="s">
        <v>262</v>
      </c>
      <c r="F71" s="139" t="s">
        <v>180</v>
      </c>
      <c r="G71" s="139" t="s">
        <v>267</v>
      </c>
      <c r="H71" s="140">
        <v>3421</v>
      </c>
      <c r="I71" s="138">
        <v>3</v>
      </c>
      <c r="J71" s="141">
        <f>บึงกาฬ!F63</f>
        <v>201735.38</v>
      </c>
      <c r="K71" s="142">
        <f>บึงกาฬ!AL63</f>
        <v>-86462.159999999974</v>
      </c>
      <c r="L71" s="143">
        <f>บึงกาฬ!AM63</f>
        <v>1509518.1400000001</v>
      </c>
      <c r="M71" s="143">
        <f>บึงกาฬ!AN63</f>
        <v>1652303.96</v>
      </c>
      <c r="N71" s="139"/>
      <c r="O71" s="139"/>
      <c r="P71" s="139"/>
      <c r="Q71" s="131">
        <f t="shared" ref="Q71:Q134" si="2">L71-M71</f>
        <v>-142785.81999999983</v>
      </c>
      <c r="R71" s="132">
        <f t="shared" ref="R71:R134" si="3">L71/H71</f>
        <v>441.25055247003803</v>
      </c>
    </row>
    <row r="72" spans="1:18" x14ac:dyDescent="0.4">
      <c r="A72" s="138">
        <v>6</v>
      </c>
      <c r="B72" s="139" t="s">
        <v>59</v>
      </c>
      <c r="C72" s="139" t="s">
        <v>190</v>
      </c>
      <c r="D72" s="139" t="s">
        <v>80</v>
      </c>
      <c r="E72" s="139" t="s">
        <v>262</v>
      </c>
      <c r="F72" s="139" t="s">
        <v>180</v>
      </c>
      <c r="G72" s="139" t="s">
        <v>268</v>
      </c>
      <c r="H72" s="140">
        <v>3591</v>
      </c>
      <c r="I72" s="138">
        <v>3</v>
      </c>
      <c r="J72" s="141">
        <f>บึงกาฬ!F64</f>
        <v>144748.85</v>
      </c>
      <c r="K72" s="142">
        <f>บึงกาฬ!AL64</f>
        <v>110745.28</v>
      </c>
      <c r="L72" s="143">
        <f>บึงกาฬ!AM64</f>
        <v>2785183.52</v>
      </c>
      <c r="M72" s="143">
        <f>บึงกาฬ!AN64</f>
        <v>2571641.2100000004</v>
      </c>
      <c r="N72" s="139"/>
      <c r="O72" s="139"/>
      <c r="P72" s="139"/>
      <c r="Q72" s="131">
        <f t="shared" si="2"/>
        <v>213542.30999999959</v>
      </c>
      <c r="R72" s="132">
        <f t="shared" si="3"/>
        <v>775.60109161793378</v>
      </c>
    </row>
    <row r="73" spans="1:18" x14ac:dyDescent="0.4">
      <c r="A73" s="138">
        <v>7</v>
      </c>
      <c r="B73" s="139" t="s">
        <v>59</v>
      </c>
      <c r="C73" s="139" t="s">
        <v>190</v>
      </c>
      <c r="D73" s="139" t="s">
        <v>80</v>
      </c>
      <c r="E73" s="139" t="s">
        <v>262</v>
      </c>
      <c r="F73" s="139" t="s">
        <v>180</v>
      </c>
      <c r="G73" s="139" t="s">
        <v>269</v>
      </c>
      <c r="H73" s="140">
        <v>4772</v>
      </c>
      <c r="I73" s="138">
        <v>4</v>
      </c>
      <c r="J73" s="141">
        <f>บึงกาฬ!F65</f>
        <v>381813.7</v>
      </c>
      <c r="K73" s="142">
        <f>บึงกาฬ!AL65</f>
        <v>226369.34000000003</v>
      </c>
      <c r="L73" s="143">
        <f>บึงกาฬ!AM65</f>
        <v>3678698.82</v>
      </c>
      <c r="M73" s="143">
        <f>บึงกาฬ!AN65</f>
        <v>3713703.7800000003</v>
      </c>
      <c r="N73" s="139"/>
      <c r="O73" s="139"/>
      <c r="P73" s="139"/>
      <c r="Q73" s="131">
        <f t="shared" si="2"/>
        <v>-35004.960000000428</v>
      </c>
      <c r="R73" s="132">
        <f t="shared" si="3"/>
        <v>770.89246018440906</v>
      </c>
    </row>
    <row r="74" spans="1:18" s="150" customFormat="1" x14ac:dyDescent="0.4">
      <c r="A74" s="144">
        <v>7</v>
      </c>
      <c r="B74" s="145" t="s">
        <v>59</v>
      </c>
      <c r="C74" s="145"/>
      <c r="D74" s="145"/>
      <c r="E74" s="145" t="s">
        <v>77</v>
      </c>
      <c r="F74" s="145"/>
      <c r="G74" s="145" t="s">
        <v>270</v>
      </c>
      <c r="H74" s="151">
        <f>SUM(H67:H73)</f>
        <v>25385</v>
      </c>
      <c r="I74" s="144"/>
      <c r="J74" s="147">
        <f>SUM(J67:J73)</f>
        <v>1721880.76</v>
      </c>
      <c r="K74" s="147">
        <f>SUM(K67:K73)</f>
        <v>216034.73999999985</v>
      </c>
      <c r="L74" s="147">
        <f>SUM(L67:L73)</f>
        <v>17434906.82</v>
      </c>
      <c r="M74" s="147">
        <f>SUM(M67:M73)</f>
        <v>18437457.900000002</v>
      </c>
      <c r="N74" s="145">
        <v>6</v>
      </c>
      <c r="O74" s="145">
        <v>6</v>
      </c>
      <c r="P74" s="145">
        <f>N74-O74</f>
        <v>0</v>
      </c>
      <c r="Q74" s="148">
        <f>L74-M74</f>
        <v>-1002551.0800000019</v>
      </c>
      <c r="R74" s="149">
        <f>L74/H74</f>
        <v>686.81925625369308</v>
      </c>
    </row>
    <row r="75" spans="1:18" x14ac:dyDescent="0.4">
      <c r="A75" s="138">
        <v>1</v>
      </c>
      <c r="B75" s="139" t="s">
        <v>59</v>
      </c>
      <c r="C75" s="139" t="s">
        <v>192</v>
      </c>
      <c r="D75" s="139" t="s">
        <v>115</v>
      </c>
      <c r="E75" s="139" t="s">
        <v>271</v>
      </c>
      <c r="F75" s="139" t="s">
        <v>210</v>
      </c>
      <c r="G75" s="139" t="s">
        <v>272</v>
      </c>
      <c r="H75" s="140"/>
      <c r="I75" s="138"/>
      <c r="J75" s="141"/>
      <c r="K75" s="142"/>
      <c r="L75" s="143"/>
      <c r="M75" s="143"/>
      <c r="N75" s="139"/>
      <c r="O75" s="139"/>
      <c r="P75" s="139"/>
    </row>
    <row r="76" spans="1:18" x14ac:dyDescent="0.4">
      <c r="A76" s="138">
        <v>2</v>
      </c>
      <c r="B76" s="139" t="s">
        <v>59</v>
      </c>
      <c r="C76" s="139" t="s">
        <v>192</v>
      </c>
      <c r="D76" s="139" t="s">
        <v>115</v>
      </c>
      <c r="E76" s="139" t="s">
        <v>271</v>
      </c>
      <c r="F76" s="139" t="s">
        <v>180</v>
      </c>
      <c r="G76" s="139" t="s">
        <v>273</v>
      </c>
      <c r="H76" s="140">
        <v>5834</v>
      </c>
      <c r="I76" s="138">
        <v>4</v>
      </c>
      <c r="J76" s="141">
        <f>บึงกาฬ!F66</f>
        <v>258709.19</v>
      </c>
      <c r="K76" s="142">
        <f>บึงกาฬ!AL66</f>
        <v>281484.07</v>
      </c>
      <c r="L76" s="142">
        <f>บึงกาฬ!AM66</f>
        <v>2755720.03</v>
      </c>
      <c r="M76" s="142">
        <f>บึงกาฬ!AN66</f>
        <v>3342051.9499999997</v>
      </c>
      <c r="N76" s="139"/>
      <c r="O76" s="139"/>
      <c r="P76" s="139"/>
      <c r="Q76" s="131">
        <f t="shared" si="2"/>
        <v>-586331.91999999993</v>
      </c>
      <c r="R76" s="132">
        <f t="shared" si="3"/>
        <v>472.35516455262251</v>
      </c>
    </row>
    <row r="77" spans="1:18" x14ac:dyDescent="0.4">
      <c r="A77" s="138">
        <v>3</v>
      </c>
      <c r="B77" s="139" t="s">
        <v>59</v>
      </c>
      <c r="C77" s="139" t="s">
        <v>192</v>
      </c>
      <c r="D77" s="139" t="s">
        <v>115</v>
      </c>
      <c r="E77" s="139" t="s">
        <v>271</v>
      </c>
      <c r="F77" s="139" t="s">
        <v>180</v>
      </c>
      <c r="G77" s="139" t="s">
        <v>274</v>
      </c>
      <c r="H77" s="140">
        <v>4475</v>
      </c>
      <c r="I77" s="138">
        <v>3</v>
      </c>
      <c r="J77" s="141">
        <f>บึงกาฬ!F67</f>
        <v>300667.90000000002</v>
      </c>
      <c r="K77" s="142">
        <f>บึงกาฬ!AL67</f>
        <v>218394.7</v>
      </c>
      <c r="L77" s="142">
        <f>บึงกาฬ!AM67</f>
        <v>1717839.0599999998</v>
      </c>
      <c r="M77" s="142">
        <f>บึงกาฬ!AN67</f>
        <v>1946873.29</v>
      </c>
      <c r="N77" s="139"/>
      <c r="O77" s="139"/>
      <c r="P77" s="139"/>
      <c r="Q77" s="131">
        <f t="shared" si="2"/>
        <v>-229034.23000000021</v>
      </c>
      <c r="R77" s="132">
        <f t="shared" si="3"/>
        <v>383.87465027932956</v>
      </c>
    </row>
    <row r="78" spans="1:18" x14ac:dyDescent="0.4">
      <c r="A78" s="138">
        <v>4</v>
      </c>
      <c r="B78" s="139" t="s">
        <v>59</v>
      </c>
      <c r="C78" s="139" t="s">
        <v>192</v>
      </c>
      <c r="D78" s="139" t="s">
        <v>115</v>
      </c>
      <c r="E78" s="139" t="s">
        <v>271</v>
      </c>
      <c r="F78" s="139" t="s">
        <v>180</v>
      </c>
      <c r="G78" s="139" t="s">
        <v>275</v>
      </c>
      <c r="H78" s="140">
        <v>1990</v>
      </c>
      <c r="I78" s="138">
        <v>2</v>
      </c>
      <c r="J78" s="141">
        <f>บึงกาฬ!F68</f>
        <v>33216.639999999999</v>
      </c>
      <c r="K78" s="142">
        <f>บึงกาฬ!AL68</f>
        <v>16019.150000000001</v>
      </c>
      <c r="L78" s="142">
        <f>บึงกาฬ!AM68</f>
        <v>1295437.1299999999</v>
      </c>
      <c r="M78" s="142">
        <f>บึงกาฬ!AN68</f>
        <v>1359527.3900000001</v>
      </c>
      <c r="N78" s="139"/>
      <c r="O78" s="139"/>
      <c r="P78" s="139"/>
      <c r="Q78" s="131">
        <f t="shared" si="2"/>
        <v>-64090.260000000242</v>
      </c>
      <c r="R78" s="132">
        <f t="shared" si="3"/>
        <v>650.97343216080401</v>
      </c>
    </row>
    <row r="79" spans="1:18" x14ac:dyDescent="0.4">
      <c r="A79" s="138">
        <v>5</v>
      </c>
      <c r="B79" s="139" t="s">
        <v>59</v>
      </c>
      <c r="C79" s="139" t="s">
        <v>192</v>
      </c>
      <c r="D79" s="139" t="s">
        <v>115</v>
      </c>
      <c r="E79" s="139" t="s">
        <v>271</v>
      </c>
      <c r="F79" s="139" t="s">
        <v>180</v>
      </c>
      <c r="G79" s="139" t="s">
        <v>276</v>
      </c>
      <c r="H79" s="140">
        <v>5043</v>
      </c>
      <c r="I79" s="138">
        <v>4</v>
      </c>
      <c r="J79" s="141">
        <f>บึงกาฬ!F69</f>
        <v>225036.99</v>
      </c>
      <c r="K79" s="142">
        <f>บึงกาฬ!AL69</f>
        <v>179798.5</v>
      </c>
      <c r="L79" s="142">
        <f>บึงกาฬ!AM69</f>
        <v>2261835.92</v>
      </c>
      <c r="M79" s="142">
        <f>บึงกาฬ!AN69</f>
        <v>2178570.44</v>
      </c>
      <c r="N79" s="139"/>
      <c r="O79" s="139"/>
      <c r="P79" s="139"/>
      <c r="Q79" s="131">
        <f t="shared" si="2"/>
        <v>83265.479999999981</v>
      </c>
      <c r="R79" s="132">
        <f t="shared" si="3"/>
        <v>448.50999801705331</v>
      </c>
    </row>
    <row r="80" spans="1:18" x14ac:dyDescent="0.4">
      <c r="A80" s="138">
        <v>6</v>
      </c>
      <c r="B80" s="139" t="s">
        <v>59</v>
      </c>
      <c r="C80" s="139" t="s">
        <v>192</v>
      </c>
      <c r="D80" s="139" t="s">
        <v>115</v>
      </c>
      <c r="E80" s="139" t="s">
        <v>271</v>
      </c>
      <c r="F80" s="139" t="s">
        <v>180</v>
      </c>
      <c r="G80" s="139" t="s">
        <v>277</v>
      </c>
      <c r="H80" s="140">
        <v>5442</v>
      </c>
      <c r="I80" s="138">
        <v>4</v>
      </c>
      <c r="J80" s="141">
        <f>บึงกาฬ!F70</f>
        <v>246529.06</v>
      </c>
      <c r="K80" s="142">
        <f>บึงกาฬ!AL70</f>
        <v>203662.46</v>
      </c>
      <c r="L80" s="142">
        <f>บึงกาฬ!AM70</f>
        <v>2242678.73</v>
      </c>
      <c r="M80" s="142">
        <f>บึงกาฬ!AN70</f>
        <v>2413246.54</v>
      </c>
      <c r="N80" s="139"/>
      <c r="O80" s="139"/>
      <c r="P80" s="139"/>
      <c r="Q80" s="131">
        <f t="shared" si="2"/>
        <v>-170567.81000000006</v>
      </c>
      <c r="R80" s="132">
        <f t="shared" si="3"/>
        <v>412.10561006982726</v>
      </c>
    </row>
    <row r="81" spans="1:18" s="150" customFormat="1" x14ac:dyDescent="0.4">
      <c r="A81" s="144">
        <v>8</v>
      </c>
      <c r="B81" s="145" t="s">
        <v>59</v>
      </c>
      <c r="C81" s="145"/>
      <c r="D81" s="145"/>
      <c r="E81" s="145" t="s">
        <v>77</v>
      </c>
      <c r="F81" s="145"/>
      <c r="G81" s="145" t="s">
        <v>278</v>
      </c>
      <c r="H81" s="151">
        <f>SUM(H75:H80)</f>
        <v>22784</v>
      </c>
      <c r="I81" s="144"/>
      <c r="J81" s="147">
        <f>SUM(J75:J80)</f>
        <v>1064159.78</v>
      </c>
      <c r="K81" s="147">
        <f>SUM(K75:K80)</f>
        <v>899358.88</v>
      </c>
      <c r="L81" s="147">
        <f>SUM(L75:L80)</f>
        <v>10273510.869999999</v>
      </c>
      <c r="M81" s="147">
        <f>SUM(M75:M80)</f>
        <v>11240269.609999999</v>
      </c>
      <c r="N81" s="145">
        <v>5</v>
      </c>
      <c r="O81" s="145">
        <v>5</v>
      </c>
      <c r="P81" s="145">
        <f>N81-O81</f>
        <v>0</v>
      </c>
      <c r="Q81" s="148">
        <f t="shared" si="2"/>
        <v>-966758.74000000022</v>
      </c>
      <c r="R81" s="149">
        <f t="shared" si="3"/>
        <v>450.90900939255613</v>
      </c>
    </row>
    <row r="82" spans="1:18" s="150" customFormat="1" ht="21.6" thickBot="1" x14ac:dyDescent="0.45">
      <c r="A82" s="159"/>
      <c r="B82" s="160" t="s">
        <v>59</v>
      </c>
      <c r="C82" s="160" t="s">
        <v>59</v>
      </c>
      <c r="D82" s="160" t="s">
        <v>59</v>
      </c>
      <c r="E82" s="160" t="s">
        <v>59</v>
      </c>
      <c r="F82" s="160"/>
      <c r="G82" s="160" t="s">
        <v>279</v>
      </c>
      <c r="H82" s="161">
        <f>H20+H34+H47+H52+H58+H66+H74+H81</f>
        <v>250354</v>
      </c>
      <c r="I82" s="159"/>
      <c r="J82" s="162">
        <f t="shared" ref="J82:O82" si="4">J20+J34+J47+J52+J58+J66+J74+J81</f>
        <v>23910962.680000003</v>
      </c>
      <c r="K82" s="163">
        <f t="shared" si="4"/>
        <v>12826621.460000003</v>
      </c>
      <c r="L82" s="162">
        <f t="shared" si="4"/>
        <v>175686647.95999998</v>
      </c>
      <c r="M82" s="162">
        <f t="shared" si="4"/>
        <v>189640465.31</v>
      </c>
      <c r="N82" s="160">
        <f t="shared" si="4"/>
        <v>61</v>
      </c>
      <c r="O82" s="160">
        <f t="shared" si="4"/>
        <v>61</v>
      </c>
      <c r="P82" s="160">
        <f>N82-O82</f>
        <v>0</v>
      </c>
      <c r="Q82" s="148">
        <f t="shared" si="2"/>
        <v>-13953817.350000024</v>
      </c>
      <c r="R82" s="149">
        <f t="shared" si="3"/>
        <v>701.75290971983668</v>
      </c>
    </row>
    <row r="83" spans="1:18" s="150" customFormat="1" ht="22.2" thickTop="1" thickBot="1" x14ac:dyDescent="0.45">
      <c r="A83" s="164"/>
      <c r="B83" s="165"/>
      <c r="C83" s="165"/>
      <c r="D83" s="165"/>
      <c r="E83" s="330" t="s">
        <v>280</v>
      </c>
      <c r="F83" s="331"/>
      <c r="G83" s="332"/>
      <c r="H83" s="166"/>
      <c r="I83" s="164"/>
      <c r="J83" s="167">
        <f>J82/O82</f>
        <v>391982.99475409841</v>
      </c>
      <c r="K83" s="168">
        <f>K82/O82</f>
        <v>210272.48295081971</v>
      </c>
      <c r="L83" s="167">
        <f>L82/O82</f>
        <v>2880108.9829508192</v>
      </c>
      <c r="M83" s="167">
        <f>M82/O82</f>
        <v>3108860.0870491802</v>
      </c>
      <c r="N83" s="165"/>
      <c r="O83" s="165"/>
      <c r="P83" s="165"/>
      <c r="Q83" s="131"/>
      <c r="R83" s="132"/>
    </row>
    <row r="84" spans="1:18" ht="21.6" thickTop="1" x14ac:dyDescent="0.4">
      <c r="A84" s="169">
        <v>1</v>
      </c>
      <c r="B84" s="170" t="s">
        <v>63</v>
      </c>
      <c r="C84" s="170" t="s">
        <v>281</v>
      </c>
      <c r="D84" s="170" t="s">
        <v>282</v>
      </c>
      <c r="E84" s="170" t="s">
        <v>0</v>
      </c>
      <c r="F84" s="170" t="s">
        <v>177</v>
      </c>
      <c r="G84" s="170" t="s">
        <v>283</v>
      </c>
      <c r="H84" s="171"/>
      <c r="I84" s="169"/>
      <c r="J84" s="172"/>
      <c r="K84" s="173"/>
      <c r="L84" s="174"/>
      <c r="M84" s="174"/>
      <c r="N84" s="170"/>
      <c r="O84" s="170"/>
      <c r="P84" s="170"/>
    </row>
    <row r="85" spans="1:18" x14ac:dyDescent="0.4">
      <c r="A85" s="138">
        <v>2</v>
      </c>
      <c r="B85" s="139" t="s">
        <v>63</v>
      </c>
      <c r="C85" s="139" t="s">
        <v>281</v>
      </c>
      <c r="D85" s="139" t="s">
        <v>282</v>
      </c>
      <c r="E85" s="139" t="s">
        <v>0</v>
      </c>
      <c r="F85" s="139" t="s">
        <v>180</v>
      </c>
      <c r="G85" s="139" t="s">
        <v>605</v>
      </c>
      <c r="H85" s="140">
        <v>5737</v>
      </c>
      <c r="I85" s="138">
        <v>4</v>
      </c>
      <c r="J85" s="141">
        <f>หนองบัวลำภู!F4</f>
        <v>323335.26</v>
      </c>
      <c r="K85" s="294">
        <f>หนองบัวลำภู!AM4</f>
        <v>367997.14</v>
      </c>
      <c r="L85" s="143">
        <f>หนองบัวลำภู!AN4</f>
        <v>3384780.48</v>
      </c>
      <c r="M85" s="143">
        <f>หนองบัวลำภู!AO4</f>
        <v>3262618.54</v>
      </c>
      <c r="N85" s="139"/>
      <c r="O85" s="139"/>
      <c r="P85" s="139"/>
      <c r="Q85" s="131">
        <f t="shared" si="2"/>
        <v>122161.93999999994</v>
      </c>
      <c r="R85" s="132">
        <f t="shared" si="3"/>
        <v>589.99136831096394</v>
      </c>
    </row>
    <row r="86" spans="1:18" x14ac:dyDescent="0.4">
      <c r="A86" s="138">
        <v>3</v>
      </c>
      <c r="B86" s="139" t="s">
        <v>63</v>
      </c>
      <c r="C86" s="139" t="s">
        <v>281</v>
      </c>
      <c r="D86" s="139" t="s">
        <v>282</v>
      </c>
      <c r="E86" s="139" t="s">
        <v>0</v>
      </c>
      <c r="F86" s="139" t="s">
        <v>180</v>
      </c>
      <c r="G86" s="139" t="s">
        <v>606</v>
      </c>
      <c r="H86" s="140">
        <v>4213</v>
      </c>
      <c r="I86" s="138">
        <v>3</v>
      </c>
      <c r="J86" s="141">
        <f>หนองบัวลำภู!F5</f>
        <v>240476.98</v>
      </c>
      <c r="K86" s="294">
        <f>หนองบัวลำภู!AM5</f>
        <v>399139.56999999995</v>
      </c>
      <c r="L86" s="143">
        <f>หนองบัวลำภู!AN5</f>
        <v>3955306.1100000003</v>
      </c>
      <c r="M86" s="143">
        <f>หนองบัวลำภู!AO5</f>
        <v>3611822.38</v>
      </c>
      <c r="N86" s="139"/>
      <c r="O86" s="139"/>
      <c r="P86" s="139"/>
      <c r="Q86" s="131">
        <f t="shared" si="2"/>
        <v>343483.73000000045</v>
      </c>
      <c r="R86" s="132">
        <f t="shared" si="3"/>
        <v>938.8336363636364</v>
      </c>
    </row>
    <row r="87" spans="1:18" x14ac:dyDescent="0.4">
      <c r="A87" s="138">
        <v>4</v>
      </c>
      <c r="B87" s="139" t="s">
        <v>63</v>
      </c>
      <c r="C87" s="139" t="s">
        <v>281</v>
      </c>
      <c r="D87" s="139" t="s">
        <v>282</v>
      </c>
      <c r="E87" s="139" t="s">
        <v>0</v>
      </c>
      <c r="F87" s="139" t="s">
        <v>180</v>
      </c>
      <c r="G87" s="139" t="s">
        <v>607</v>
      </c>
      <c r="H87" s="140">
        <v>4949</v>
      </c>
      <c r="I87" s="138">
        <v>4</v>
      </c>
      <c r="J87" s="141">
        <f>หนองบัวลำภู!F6</f>
        <v>437935.51</v>
      </c>
      <c r="K87" s="294">
        <f>หนองบัวลำภู!AM6</f>
        <v>607068.78</v>
      </c>
      <c r="L87" s="143">
        <f>หนองบัวลำภู!AN6</f>
        <v>4411150.7</v>
      </c>
      <c r="M87" s="143">
        <f>หนองบัวลำภู!AO6</f>
        <v>3612511.66</v>
      </c>
      <c r="N87" s="139"/>
      <c r="O87" s="139"/>
      <c r="P87" s="139"/>
      <c r="Q87" s="131">
        <f t="shared" si="2"/>
        <v>798639.04</v>
      </c>
      <c r="R87" s="132">
        <f t="shared" si="3"/>
        <v>891.32162052939987</v>
      </c>
    </row>
    <row r="88" spans="1:18" x14ac:dyDescent="0.4">
      <c r="A88" s="138">
        <v>5</v>
      </c>
      <c r="B88" s="139" t="s">
        <v>63</v>
      </c>
      <c r="C88" s="139" t="s">
        <v>281</v>
      </c>
      <c r="D88" s="139" t="s">
        <v>282</v>
      </c>
      <c r="E88" s="139" t="s">
        <v>0</v>
      </c>
      <c r="F88" s="139" t="s">
        <v>180</v>
      </c>
      <c r="G88" s="139" t="s">
        <v>608</v>
      </c>
      <c r="H88" s="140">
        <v>7233</v>
      </c>
      <c r="I88" s="138">
        <v>5</v>
      </c>
      <c r="J88" s="141">
        <f>หนองบัวลำภู!F7</f>
        <v>260851.23</v>
      </c>
      <c r="K88" s="294">
        <f>หนองบัวลำภู!AM7</f>
        <v>457445.02</v>
      </c>
      <c r="L88" s="143">
        <f>หนองบัวลำภู!AN7</f>
        <v>5466936.71</v>
      </c>
      <c r="M88" s="143">
        <f>หนองบัวลำภู!AO7</f>
        <v>5738277.5199999996</v>
      </c>
      <c r="N88" s="139"/>
      <c r="O88" s="139"/>
      <c r="P88" s="139"/>
      <c r="Q88" s="131">
        <f t="shared" si="2"/>
        <v>-271340.80999999959</v>
      </c>
      <c r="R88" s="132">
        <f t="shared" si="3"/>
        <v>755.83253283561453</v>
      </c>
    </row>
    <row r="89" spans="1:18" x14ac:dyDescent="0.4">
      <c r="A89" s="138">
        <v>6</v>
      </c>
      <c r="B89" s="139" t="s">
        <v>63</v>
      </c>
      <c r="C89" s="139" t="s">
        <v>281</v>
      </c>
      <c r="D89" s="139" t="s">
        <v>282</v>
      </c>
      <c r="E89" s="139" t="s">
        <v>0</v>
      </c>
      <c r="F89" s="139" t="s">
        <v>180</v>
      </c>
      <c r="G89" s="139" t="s">
        <v>609</v>
      </c>
      <c r="H89" s="140">
        <v>5081</v>
      </c>
      <c r="I89" s="138">
        <v>4</v>
      </c>
      <c r="J89" s="141">
        <f>หนองบัวลำภู!F8</f>
        <v>520624.03</v>
      </c>
      <c r="K89" s="294">
        <f>หนองบัวลำภู!AM8</f>
        <v>523101.26</v>
      </c>
      <c r="L89" s="143">
        <f>หนองบัวลำภู!AN8</f>
        <v>3660594.5</v>
      </c>
      <c r="M89" s="143">
        <f>หนองบัวลำภู!AO8</f>
        <v>3108540.9000000004</v>
      </c>
      <c r="N89" s="139"/>
      <c r="O89" s="139"/>
      <c r="P89" s="139"/>
      <c r="Q89" s="131">
        <f t="shared" si="2"/>
        <v>552053.59999999963</v>
      </c>
      <c r="R89" s="132">
        <f t="shared" si="3"/>
        <v>720.44764810076754</v>
      </c>
    </row>
    <row r="90" spans="1:18" x14ac:dyDescent="0.4">
      <c r="A90" s="138">
        <v>7</v>
      </c>
      <c r="B90" s="139" t="s">
        <v>63</v>
      </c>
      <c r="C90" s="139" t="s">
        <v>281</v>
      </c>
      <c r="D90" s="139" t="s">
        <v>282</v>
      </c>
      <c r="E90" s="139" t="s">
        <v>0</v>
      </c>
      <c r="F90" s="139" t="s">
        <v>180</v>
      </c>
      <c r="G90" s="139" t="s">
        <v>610</v>
      </c>
      <c r="H90" s="140">
        <v>1868</v>
      </c>
      <c r="I90" s="138">
        <v>2</v>
      </c>
      <c r="J90" s="141">
        <f>หนองบัวลำภู!F9</f>
        <v>177387.98</v>
      </c>
      <c r="K90" s="294">
        <f>หนองบัวลำภู!AM9</f>
        <v>180349.91</v>
      </c>
      <c r="L90" s="143">
        <f>หนองบัวลำภู!AN9</f>
        <v>2553829.46</v>
      </c>
      <c r="M90" s="143">
        <f>หนองบัวลำภู!AO9</f>
        <v>2879304.36</v>
      </c>
      <c r="N90" s="139"/>
      <c r="O90" s="139"/>
      <c r="P90" s="139"/>
      <c r="Q90" s="131">
        <f t="shared" si="2"/>
        <v>-325474.89999999991</v>
      </c>
      <c r="R90" s="132">
        <f t="shared" si="3"/>
        <v>1367.1463918629549</v>
      </c>
    </row>
    <row r="91" spans="1:18" x14ac:dyDescent="0.4">
      <c r="A91" s="138">
        <v>8</v>
      </c>
      <c r="B91" s="139" t="s">
        <v>63</v>
      </c>
      <c r="C91" s="139" t="s">
        <v>281</v>
      </c>
      <c r="D91" s="139" t="s">
        <v>282</v>
      </c>
      <c r="E91" s="139" t="s">
        <v>0</v>
      </c>
      <c r="F91" s="139" t="s">
        <v>180</v>
      </c>
      <c r="G91" s="139" t="s">
        <v>611</v>
      </c>
      <c r="H91" s="140">
        <v>7126</v>
      </c>
      <c r="I91" s="138">
        <v>5</v>
      </c>
      <c r="J91" s="141">
        <f>หนองบัวลำภู!F10</f>
        <v>249250.24</v>
      </c>
      <c r="K91" s="142">
        <f>หนองบัวลำภู!AM10</f>
        <v>326677.57</v>
      </c>
      <c r="L91" s="143">
        <f>หนองบัวลำภู!AN10</f>
        <v>6381666.3499999996</v>
      </c>
      <c r="M91" s="143">
        <f>หนองบัวลำภู!AO10</f>
        <v>5061490.13</v>
      </c>
      <c r="N91" s="139"/>
      <c r="O91" s="139"/>
      <c r="P91" s="139"/>
      <c r="Q91" s="131">
        <f t="shared" si="2"/>
        <v>1320176.2199999997</v>
      </c>
      <c r="R91" s="132">
        <f t="shared" si="3"/>
        <v>895.54677939938244</v>
      </c>
    </row>
    <row r="92" spans="1:18" x14ac:dyDescent="0.4">
      <c r="A92" s="138">
        <v>9</v>
      </c>
      <c r="B92" s="139" t="s">
        <v>63</v>
      </c>
      <c r="C92" s="139" t="s">
        <v>281</v>
      </c>
      <c r="D92" s="139" t="s">
        <v>282</v>
      </c>
      <c r="E92" s="139" t="s">
        <v>0</v>
      </c>
      <c r="F92" s="139" t="s">
        <v>180</v>
      </c>
      <c r="G92" s="139" t="s">
        <v>612</v>
      </c>
      <c r="H92" s="140">
        <v>2671</v>
      </c>
      <c r="I92" s="138">
        <v>2</v>
      </c>
      <c r="J92" s="141">
        <f>หนองบัวลำภู!F11</f>
        <v>91364.07</v>
      </c>
      <c r="K92" s="294">
        <f>หนองบัวลำภู!AM11</f>
        <v>123414.79999999999</v>
      </c>
      <c r="L92" s="143">
        <f>หนองบัวลำภู!AN11</f>
        <v>2226598.9900000002</v>
      </c>
      <c r="M92" s="143">
        <f>หนองบัวลำภู!AO11</f>
        <v>2312671.19</v>
      </c>
      <c r="N92" s="139"/>
      <c r="O92" s="139"/>
      <c r="P92" s="139"/>
      <c r="Q92" s="131">
        <f t="shared" si="2"/>
        <v>-86072.199999999721</v>
      </c>
      <c r="R92" s="132">
        <f t="shared" si="3"/>
        <v>833.61998876825169</v>
      </c>
    </row>
    <row r="93" spans="1:18" x14ac:dyDescent="0.4">
      <c r="A93" s="138">
        <v>10</v>
      </c>
      <c r="B93" s="139" t="s">
        <v>63</v>
      </c>
      <c r="C93" s="139" t="s">
        <v>281</v>
      </c>
      <c r="D93" s="139" t="s">
        <v>282</v>
      </c>
      <c r="E93" s="139" t="s">
        <v>0</v>
      </c>
      <c r="F93" s="139" t="s">
        <v>180</v>
      </c>
      <c r="G93" s="139" t="s">
        <v>613</v>
      </c>
      <c r="H93" s="140">
        <v>4501</v>
      </c>
      <c r="I93" s="138">
        <v>4</v>
      </c>
      <c r="J93" s="141">
        <f>หนองบัวลำภู!F12</f>
        <v>627260.03</v>
      </c>
      <c r="K93" s="142">
        <f>หนองบัวลำภู!AM12</f>
        <v>724775.8600000001</v>
      </c>
      <c r="L93" s="143">
        <f>หนองบัวลำภู!AN12</f>
        <v>3739481.87</v>
      </c>
      <c r="M93" s="143">
        <f>หนองบัวลำภู!AO12</f>
        <v>3617416.66</v>
      </c>
      <c r="N93" s="139"/>
      <c r="O93" s="139"/>
      <c r="P93" s="139"/>
      <c r="Q93" s="131">
        <f t="shared" si="2"/>
        <v>122065.20999999996</v>
      </c>
      <c r="R93" s="132">
        <f t="shared" si="3"/>
        <v>830.8113463674739</v>
      </c>
    </row>
    <row r="94" spans="1:18" x14ac:dyDescent="0.4">
      <c r="A94" s="138">
        <v>11</v>
      </c>
      <c r="B94" s="139" t="s">
        <v>63</v>
      </c>
      <c r="C94" s="139" t="s">
        <v>281</v>
      </c>
      <c r="D94" s="139" t="s">
        <v>282</v>
      </c>
      <c r="E94" s="139" t="s">
        <v>0</v>
      </c>
      <c r="F94" s="139" t="s">
        <v>180</v>
      </c>
      <c r="G94" s="139" t="s">
        <v>614</v>
      </c>
      <c r="H94" s="140">
        <v>3077</v>
      </c>
      <c r="I94" s="138">
        <v>3</v>
      </c>
      <c r="J94" s="141">
        <f>หนองบัวลำภู!F13</f>
        <v>418732.36</v>
      </c>
      <c r="K94" s="142">
        <f>หนองบัวลำภู!AM13</f>
        <v>524941.16</v>
      </c>
      <c r="L94" s="143">
        <f>หนองบัวลำภู!AN13</f>
        <v>2865521.63</v>
      </c>
      <c r="M94" s="143">
        <f>หนองบัวลำภู!AO13</f>
        <v>3076594.46</v>
      </c>
      <c r="N94" s="139"/>
      <c r="O94" s="139"/>
      <c r="P94" s="139"/>
      <c r="Q94" s="131">
        <f t="shared" si="2"/>
        <v>-211072.83000000007</v>
      </c>
      <c r="R94" s="132">
        <f t="shared" si="3"/>
        <v>931.27124796880071</v>
      </c>
    </row>
    <row r="95" spans="1:18" x14ac:dyDescent="0.4">
      <c r="A95" s="138">
        <v>12</v>
      </c>
      <c r="B95" s="139" t="s">
        <v>63</v>
      </c>
      <c r="C95" s="139" t="s">
        <v>281</v>
      </c>
      <c r="D95" s="139" t="s">
        <v>282</v>
      </c>
      <c r="E95" s="139" t="s">
        <v>0</v>
      </c>
      <c r="F95" s="139" t="s">
        <v>180</v>
      </c>
      <c r="G95" s="139" t="s">
        <v>615</v>
      </c>
      <c r="H95" s="140">
        <v>2778</v>
      </c>
      <c r="I95" s="138">
        <v>2</v>
      </c>
      <c r="J95" s="141">
        <f>หนองบัวลำภู!F14</f>
        <v>250435.78</v>
      </c>
      <c r="K95" s="142">
        <f>หนองบัวลำภู!AM14</f>
        <v>311422.19999999995</v>
      </c>
      <c r="L95" s="143">
        <f>หนองบัวลำภู!AN14</f>
        <v>3317700.5</v>
      </c>
      <c r="M95" s="143">
        <f>หนองบัวลำภู!AO14</f>
        <v>2663941.71</v>
      </c>
      <c r="N95" s="139"/>
      <c r="O95" s="139"/>
      <c r="P95" s="139"/>
      <c r="Q95" s="131">
        <f t="shared" si="2"/>
        <v>653758.79</v>
      </c>
      <c r="R95" s="132">
        <f t="shared" si="3"/>
        <v>1194.2766378689705</v>
      </c>
    </row>
    <row r="96" spans="1:18" x14ac:dyDescent="0.4">
      <c r="A96" s="138">
        <v>13</v>
      </c>
      <c r="B96" s="139" t="s">
        <v>63</v>
      </c>
      <c r="C96" s="139" t="s">
        <v>281</v>
      </c>
      <c r="D96" s="139" t="s">
        <v>282</v>
      </c>
      <c r="E96" s="139" t="s">
        <v>0</v>
      </c>
      <c r="F96" s="139" t="s">
        <v>180</v>
      </c>
      <c r="G96" s="139" t="s">
        <v>616</v>
      </c>
      <c r="H96" s="140">
        <v>4143</v>
      </c>
      <c r="I96" s="138">
        <v>3</v>
      </c>
      <c r="J96" s="141">
        <f>หนองบัวลำภู!F15</f>
        <v>402525.7</v>
      </c>
      <c r="K96" s="294">
        <f>หนองบัวลำภู!AM15</f>
        <v>416596.52</v>
      </c>
      <c r="L96" s="143">
        <f>หนองบัวลำภู!AN15</f>
        <v>3048586.14</v>
      </c>
      <c r="M96" s="143">
        <f>หนองบัวลำภู!AO15</f>
        <v>3139779.23</v>
      </c>
      <c r="N96" s="139"/>
      <c r="O96" s="139"/>
      <c r="P96" s="139"/>
      <c r="Q96" s="131">
        <f t="shared" si="2"/>
        <v>-91193.089999999851</v>
      </c>
      <c r="R96" s="132">
        <f t="shared" si="3"/>
        <v>735.84024619840693</v>
      </c>
    </row>
    <row r="97" spans="1:18" x14ac:dyDescent="0.4">
      <c r="A97" s="138">
        <v>14</v>
      </c>
      <c r="B97" s="139" t="s">
        <v>63</v>
      </c>
      <c r="C97" s="139" t="s">
        <v>281</v>
      </c>
      <c r="D97" s="139" t="s">
        <v>282</v>
      </c>
      <c r="E97" s="139" t="s">
        <v>0</v>
      </c>
      <c r="F97" s="139" t="s">
        <v>180</v>
      </c>
      <c r="G97" s="139" t="s">
        <v>617</v>
      </c>
      <c r="H97" s="140">
        <v>5018</v>
      </c>
      <c r="I97" s="138">
        <v>4</v>
      </c>
      <c r="J97" s="141">
        <f>หนองบัวลำภู!F16</f>
        <v>123383.87</v>
      </c>
      <c r="K97" s="142">
        <f>หนองบัวลำภู!AM16</f>
        <v>254217.06</v>
      </c>
      <c r="L97" s="143">
        <f>หนองบัวลำภู!AN16</f>
        <v>4697528.13</v>
      </c>
      <c r="M97" s="143">
        <f>หนองบัวลำภู!AO16</f>
        <v>3109281.42</v>
      </c>
      <c r="N97" s="139"/>
      <c r="O97" s="139"/>
      <c r="P97" s="139"/>
      <c r="Q97" s="131">
        <f t="shared" si="2"/>
        <v>1588246.71</v>
      </c>
      <c r="R97" s="132">
        <f t="shared" si="3"/>
        <v>936.1355380629733</v>
      </c>
    </row>
    <row r="98" spans="1:18" x14ac:dyDescent="0.4">
      <c r="A98" s="138">
        <v>15</v>
      </c>
      <c r="B98" s="139" t="s">
        <v>63</v>
      </c>
      <c r="C98" s="139" t="s">
        <v>281</v>
      </c>
      <c r="D98" s="139" t="s">
        <v>282</v>
      </c>
      <c r="E98" s="139" t="s">
        <v>0</v>
      </c>
      <c r="F98" s="139" t="s">
        <v>180</v>
      </c>
      <c r="G98" s="139" t="s">
        <v>618</v>
      </c>
      <c r="H98" s="140">
        <v>3532</v>
      </c>
      <c r="I98" s="138">
        <v>3</v>
      </c>
      <c r="J98" s="141">
        <f>หนองบัวลำภู!F17</f>
        <v>705794.87</v>
      </c>
      <c r="K98" s="142">
        <f>หนองบัวลำภู!AM17</f>
        <v>736811.37</v>
      </c>
      <c r="L98" s="143">
        <f>หนองบัวลำภู!AN17</f>
        <v>2757513.6799999997</v>
      </c>
      <c r="M98" s="143">
        <f>หนองบัวลำภู!AO17</f>
        <v>2787749.95</v>
      </c>
      <c r="N98" s="139"/>
      <c r="O98" s="139"/>
      <c r="P98" s="139"/>
      <c r="Q98" s="131">
        <f t="shared" si="2"/>
        <v>-30236.270000000484</v>
      </c>
      <c r="R98" s="132">
        <f t="shared" si="3"/>
        <v>780.72301245753101</v>
      </c>
    </row>
    <row r="99" spans="1:18" x14ac:dyDescent="0.4">
      <c r="A99" s="138">
        <v>16</v>
      </c>
      <c r="B99" s="139" t="s">
        <v>63</v>
      </c>
      <c r="C99" s="139" t="s">
        <v>281</v>
      </c>
      <c r="D99" s="139" t="s">
        <v>282</v>
      </c>
      <c r="E99" s="139" t="s">
        <v>0</v>
      </c>
      <c r="F99" s="139" t="s">
        <v>180</v>
      </c>
      <c r="G99" s="139" t="s">
        <v>619</v>
      </c>
      <c r="H99" s="140">
        <v>5707</v>
      </c>
      <c r="I99" s="138">
        <v>4</v>
      </c>
      <c r="J99" s="141">
        <f>หนองบัวลำภู!F18</f>
        <v>626671.06999999995</v>
      </c>
      <c r="K99" s="142">
        <f>หนองบัวลำภู!AM18</f>
        <v>763717.89</v>
      </c>
      <c r="L99" s="143">
        <f>หนองบัวลำภู!AN18</f>
        <v>5049943.34</v>
      </c>
      <c r="M99" s="143">
        <f>หนองบัวลำภู!AO18</f>
        <v>4489034.74</v>
      </c>
      <c r="N99" s="139"/>
      <c r="O99" s="139"/>
      <c r="P99" s="139"/>
      <c r="Q99" s="131">
        <f t="shared" si="2"/>
        <v>560908.59999999963</v>
      </c>
      <c r="R99" s="132">
        <f t="shared" si="3"/>
        <v>884.86829157175396</v>
      </c>
    </row>
    <row r="100" spans="1:18" x14ac:dyDescent="0.4">
      <c r="A100" s="138">
        <v>17</v>
      </c>
      <c r="B100" s="139" t="s">
        <v>63</v>
      </c>
      <c r="C100" s="139" t="s">
        <v>281</v>
      </c>
      <c r="D100" s="139" t="s">
        <v>282</v>
      </c>
      <c r="E100" s="139" t="s">
        <v>0</v>
      </c>
      <c r="F100" s="139" t="s">
        <v>180</v>
      </c>
      <c r="G100" s="139" t="s">
        <v>620</v>
      </c>
      <c r="H100" s="140">
        <v>3845</v>
      </c>
      <c r="I100" s="138">
        <v>3</v>
      </c>
      <c r="J100" s="141">
        <f>หนองบัวลำภู!F19</f>
        <v>400064.5</v>
      </c>
      <c r="K100" s="294">
        <f>หนองบัวลำภู!AM19</f>
        <v>452065.87</v>
      </c>
      <c r="L100" s="143">
        <f>หนองบัวลำภู!AN19</f>
        <v>3894051.84</v>
      </c>
      <c r="M100" s="143">
        <f>หนองบัวลำภู!AO19</f>
        <v>3625875.68</v>
      </c>
      <c r="N100" s="139"/>
      <c r="O100" s="139"/>
      <c r="P100" s="139"/>
      <c r="Q100" s="131">
        <f t="shared" si="2"/>
        <v>268176.15999999968</v>
      </c>
      <c r="R100" s="132">
        <f t="shared" si="3"/>
        <v>1012.7573055916774</v>
      </c>
    </row>
    <row r="101" spans="1:18" x14ac:dyDescent="0.4">
      <c r="A101" s="138">
        <v>18</v>
      </c>
      <c r="B101" s="139" t="s">
        <v>63</v>
      </c>
      <c r="C101" s="139" t="s">
        <v>281</v>
      </c>
      <c r="D101" s="139" t="s">
        <v>282</v>
      </c>
      <c r="E101" s="139" t="s">
        <v>0</v>
      </c>
      <c r="F101" s="139" t="s">
        <v>180</v>
      </c>
      <c r="G101" s="139" t="s">
        <v>621</v>
      </c>
      <c r="H101" s="140">
        <v>2875</v>
      </c>
      <c r="I101" s="138">
        <v>2</v>
      </c>
      <c r="J101" s="141">
        <f>หนองบัวลำภู!F20</f>
        <v>616253.06000000006</v>
      </c>
      <c r="K101" s="294">
        <f>หนองบัวลำภู!AM20</f>
        <v>676972.91</v>
      </c>
      <c r="L101" s="143">
        <f>หนองบัวลำภู!AN20</f>
        <v>3318865.6100000003</v>
      </c>
      <c r="M101" s="143">
        <f>หนองบัวลำภู!AO20</f>
        <v>2385988.85</v>
      </c>
      <c r="N101" s="139"/>
      <c r="O101" s="139"/>
      <c r="P101" s="139"/>
      <c r="Q101" s="131">
        <f t="shared" si="2"/>
        <v>932876.76000000024</v>
      </c>
      <c r="R101" s="132">
        <f t="shared" si="3"/>
        <v>1154.3880382608697</v>
      </c>
    </row>
    <row r="102" spans="1:18" x14ac:dyDescent="0.4">
      <c r="A102" s="138">
        <v>19</v>
      </c>
      <c r="B102" s="139" t="s">
        <v>63</v>
      </c>
      <c r="C102" s="139" t="s">
        <v>281</v>
      </c>
      <c r="D102" s="139" t="s">
        <v>282</v>
      </c>
      <c r="E102" s="139" t="s">
        <v>0</v>
      </c>
      <c r="F102" s="139" t="s">
        <v>180</v>
      </c>
      <c r="G102" s="139" t="s">
        <v>622</v>
      </c>
      <c r="H102" s="140">
        <v>3123</v>
      </c>
      <c r="I102" s="138">
        <v>3</v>
      </c>
      <c r="J102" s="141">
        <f>หนองบัวลำภู!F21</f>
        <v>397823.37</v>
      </c>
      <c r="K102" s="142">
        <f>หนองบัวลำภู!AM21</f>
        <v>446509.8</v>
      </c>
      <c r="L102" s="143">
        <f>หนองบัวลำภู!AN21</f>
        <v>3341180.63</v>
      </c>
      <c r="M102" s="143">
        <f>หนองบัวลำภู!AO21</f>
        <v>2607932.34</v>
      </c>
      <c r="N102" s="139"/>
      <c r="O102" s="139"/>
      <c r="P102" s="139"/>
      <c r="Q102" s="131">
        <f t="shared" si="2"/>
        <v>733248.29</v>
      </c>
      <c r="R102" s="132">
        <f t="shared" si="3"/>
        <v>1069.8625136087096</v>
      </c>
    </row>
    <row r="103" spans="1:18" x14ac:dyDescent="0.4">
      <c r="A103" s="138">
        <v>20</v>
      </c>
      <c r="B103" s="139" t="s">
        <v>63</v>
      </c>
      <c r="C103" s="139" t="s">
        <v>281</v>
      </c>
      <c r="D103" s="139" t="s">
        <v>282</v>
      </c>
      <c r="E103" s="139" t="s">
        <v>0</v>
      </c>
      <c r="F103" s="139" t="s">
        <v>180</v>
      </c>
      <c r="G103" s="139" t="s">
        <v>623</v>
      </c>
      <c r="H103" s="140">
        <v>3601</v>
      </c>
      <c r="I103" s="138">
        <v>3</v>
      </c>
      <c r="J103" s="141">
        <f>หนองบัวลำภู!F22</f>
        <v>267339.45</v>
      </c>
      <c r="K103" s="294">
        <f>หนองบัวลำภู!AM22</f>
        <v>393445.65</v>
      </c>
      <c r="L103" s="143">
        <f>หนองบัวลำภู!AN22</f>
        <v>2676442.2999999998</v>
      </c>
      <c r="M103" s="143">
        <f>หนองบัวลำภู!AO22</f>
        <v>2708026.41</v>
      </c>
      <c r="N103" s="139"/>
      <c r="O103" s="139"/>
      <c r="P103" s="139"/>
      <c r="Q103" s="131">
        <f t="shared" si="2"/>
        <v>-31584.110000000335</v>
      </c>
      <c r="R103" s="132">
        <f t="shared" si="3"/>
        <v>743.24973618439321</v>
      </c>
    </row>
    <row r="104" spans="1:18" x14ac:dyDescent="0.4">
      <c r="A104" s="138">
        <v>21</v>
      </c>
      <c r="B104" s="139" t="s">
        <v>63</v>
      </c>
      <c r="C104" s="139" t="s">
        <v>281</v>
      </c>
      <c r="D104" s="139" t="s">
        <v>282</v>
      </c>
      <c r="E104" s="139" t="s">
        <v>0</v>
      </c>
      <c r="F104" s="139" t="s">
        <v>180</v>
      </c>
      <c r="G104" s="139" t="s">
        <v>624</v>
      </c>
      <c r="H104" s="140">
        <v>3870</v>
      </c>
      <c r="I104" s="138">
        <v>3</v>
      </c>
      <c r="J104" s="141">
        <f>หนองบัวลำภู!F23</f>
        <v>934367.28</v>
      </c>
      <c r="K104" s="142">
        <f>หนองบัวลำภู!AM23</f>
        <v>973464.29</v>
      </c>
      <c r="L104" s="143">
        <f>หนองบัวลำภู!AN23</f>
        <v>3253636.1399999997</v>
      </c>
      <c r="M104" s="143">
        <f>หนองบัวลำภู!AO23</f>
        <v>3256932.98</v>
      </c>
      <c r="N104" s="139"/>
      <c r="O104" s="139"/>
      <c r="P104" s="139"/>
      <c r="Q104" s="131">
        <f t="shared" si="2"/>
        <v>-3296.8400000003166</v>
      </c>
      <c r="R104" s="132">
        <f t="shared" si="3"/>
        <v>840.7328527131782</v>
      </c>
    </row>
    <row r="105" spans="1:18" s="150" customFormat="1" x14ac:dyDescent="0.4">
      <c r="A105" s="144">
        <v>1</v>
      </c>
      <c r="B105" s="145" t="s">
        <v>63</v>
      </c>
      <c r="C105" s="145"/>
      <c r="D105" s="145"/>
      <c r="E105" s="145" t="s">
        <v>77</v>
      </c>
      <c r="F105" s="145"/>
      <c r="G105" s="145" t="s">
        <v>284</v>
      </c>
      <c r="H105" s="151">
        <f>SUM(H84:H104)</f>
        <v>84948</v>
      </c>
      <c r="I105" s="144"/>
      <c r="J105" s="147">
        <f>SUM(J84:J104)</f>
        <v>8071876.6400000015</v>
      </c>
      <c r="K105" s="147">
        <f>SUM(K84:K104)</f>
        <v>9660134.629999999</v>
      </c>
      <c r="L105" s="147">
        <f>SUM(L84:L104)</f>
        <v>74001315.109999999</v>
      </c>
      <c r="M105" s="147">
        <f>SUM(M84:M104)</f>
        <v>67055791.109999992</v>
      </c>
      <c r="N105" s="145">
        <v>20</v>
      </c>
      <c r="O105" s="145">
        <v>20</v>
      </c>
      <c r="P105" s="145">
        <f>N105-O105</f>
        <v>0</v>
      </c>
      <c r="Q105" s="148">
        <f t="shared" si="2"/>
        <v>6945524.0000000075</v>
      </c>
      <c r="R105" s="149">
        <f>L105/H105</f>
        <v>871.13663782549327</v>
      </c>
    </row>
    <row r="106" spans="1:18" x14ac:dyDescent="0.4">
      <c r="A106" s="138">
        <v>1</v>
      </c>
      <c r="B106" s="139" t="s">
        <v>63</v>
      </c>
      <c r="C106" s="139" t="s">
        <v>285</v>
      </c>
      <c r="D106" s="139" t="s">
        <v>84</v>
      </c>
      <c r="E106" s="139" t="s">
        <v>1</v>
      </c>
      <c r="F106" s="139" t="s">
        <v>210</v>
      </c>
      <c r="G106" s="139" t="s">
        <v>286</v>
      </c>
      <c r="H106" s="140"/>
      <c r="I106" s="138"/>
      <c r="J106" s="141"/>
      <c r="K106" s="142"/>
      <c r="L106" s="143"/>
      <c r="M106" s="143"/>
      <c r="N106" s="139"/>
      <c r="O106" s="139"/>
      <c r="P106" s="139"/>
    </row>
    <row r="107" spans="1:18" x14ac:dyDescent="0.4">
      <c r="A107" s="138">
        <v>2</v>
      </c>
      <c r="B107" s="139" t="s">
        <v>63</v>
      </c>
      <c r="C107" s="139" t="s">
        <v>285</v>
      </c>
      <c r="D107" s="139" t="s">
        <v>84</v>
      </c>
      <c r="E107" s="139" t="s">
        <v>1</v>
      </c>
      <c r="F107" s="139" t="s">
        <v>180</v>
      </c>
      <c r="G107" s="139" t="s">
        <v>625</v>
      </c>
      <c r="H107" s="140">
        <v>7346</v>
      </c>
      <c r="I107" s="138">
        <v>5</v>
      </c>
      <c r="J107" s="141">
        <f>หนองบัวลำภู!F24</f>
        <v>125979.5</v>
      </c>
      <c r="K107" s="142">
        <f>หนองบัวลำภู!AM24</f>
        <v>124318.66</v>
      </c>
      <c r="L107" s="143">
        <f>หนองบัวลำภู!AN24</f>
        <v>5789298.1900000004</v>
      </c>
      <c r="M107" s="143">
        <f>หนองบัวลำภู!AO24</f>
        <v>4509743.22</v>
      </c>
      <c r="N107" s="139"/>
      <c r="O107" s="139"/>
      <c r="P107" s="139"/>
      <c r="Q107" s="131">
        <f t="shared" si="2"/>
        <v>1279554.9700000007</v>
      </c>
      <c r="R107" s="132">
        <f t="shared" si="3"/>
        <v>788.08850939286697</v>
      </c>
    </row>
    <row r="108" spans="1:18" x14ac:dyDescent="0.4">
      <c r="A108" s="138">
        <v>3</v>
      </c>
      <c r="B108" s="139" t="s">
        <v>63</v>
      </c>
      <c r="C108" s="139" t="s">
        <v>285</v>
      </c>
      <c r="D108" s="139" t="s">
        <v>84</v>
      </c>
      <c r="E108" s="139" t="s">
        <v>1</v>
      </c>
      <c r="F108" s="139" t="s">
        <v>180</v>
      </c>
      <c r="G108" s="139" t="s">
        <v>626</v>
      </c>
      <c r="H108" s="140">
        <v>4269</v>
      </c>
      <c r="I108" s="138">
        <v>3</v>
      </c>
      <c r="J108" s="141">
        <f>หนองบัวลำภู!F25</f>
        <v>23121.41</v>
      </c>
      <c r="K108" s="141">
        <f>หนองบัวลำภู!AM25</f>
        <v>-43849.19</v>
      </c>
      <c r="L108" s="143">
        <f>หนองบัวลำภู!AN25</f>
        <v>3084514.37</v>
      </c>
      <c r="M108" s="143">
        <f>หนองบัวลำภู!AO25</f>
        <v>3217208.65</v>
      </c>
      <c r="N108" s="139"/>
      <c r="O108" s="139"/>
      <c r="P108" s="139"/>
      <c r="Q108" s="131">
        <f t="shared" si="2"/>
        <v>-132694.2799999998</v>
      </c>
      <c r="R108" s="132">
        <f t="shared" si="3"/>
        <v>722.53791754509257</v>
      </c>
    </row>
    <row r="109" spans="1:18" x14ac:dyDescent="0.4">
      <c r="A109" s="138">
        <v>4</v>
      </c>
      <c r="B109" s="139" t="s">
        <v>63</v>
      </c>
      <c r="C109" s="139" t="s">
        <v>285</v>
      </c>
      <c r="D109" s="139" t="s">
        <v>84</v>
      </c>
      <c r="E109" s="139" t="s">
        <v>1</v>
      </c>
      <c r="F109" s="139" t="s">
        <v>180</v>
      </c>
      <c r="G109" s="139" t="s">
        <v>627</v>
      </c>
      <c r="H109" s="140">
        <v>7452</v>
      </c>
      <c r="I109" s="138">
        <v>5</v>
      </c>
      <c r="J109" s="141">
        <f>หนองบัวลำภู!F26</f>
        <v>211621.34</v>
      </c>
      <c r="K109" s="142">
        <f>หนองบัวลำภู!AM26</f>
        <v>312291.25</v>
      </c>
      <c r="L109" s="143">
        <f>หนองบัวลำภู!AN26</f>
        <v>6281943.5900000008</v>
      </c>
      <c r="M109" s="143">
        <f>หนองบัวลำภู!AO26</f>
        <v>5035105.75</v>
      </c>
      <c r="N109" s="139"/>
      <c r="O109" s="139"/>
      <c r="P109" s="139"/>
      <c r="Q109" s="131">
        <f t="shared" si="2"/>
        <v>1246837.8400000008</v>
      </c>
      <c r="R109" s="132">
        <f t="shared" si="3"/>
        <v>842.98759930220081</v>
      </c>
    </row>
    <row r="110" spans="1:18" x14ac:dyDescent="0.4">
      <c r="A110" s="138">
        <v>5</v>
      </c>
      <c r="B110" s="139" t="s">
        <v>63</v>
      </c>
      <c r="C110" s="139" t="s">
        <v>285</v>
      </c>
      <c r="D110" s="139" t="s">
        <v>84</v>
      </c>
      <c r="E110" s="139" t="s">
        <v>1</v>
      </c>
      <c r="F110" s="139" t="s">
        <v>180</v>
      </c>
      <c r="G110" s="139" t="s">
        <v>628</v>
      </c>
      <c r="H110" s="140">
        <v>5116</v>
      </c>
      <c r="I110" s="138">
        <v>4</v>
      </c>
      <c r="J110" s="141">
        <f>หนองบัวลำภู!F27</f>
        <v>103108.25</v>
      </c>
      <c r="K110" s="142">
        <f>หนองบัวลำภู!AM27</f>
        <v>167834.69999999998</v>
      </c>
      <c r="L110" s="143">
        <f>หนองบัวลำภู!AN27</f>
        <v>4284921.12</v>
      </c>
      <c r="M110" s="143">
        <f>หนองบัวลำภู!AO27</f>
        <v>3787352.1100000003</v>
      </c>
      <c r="N110" s="139"/>
      <c r="O110" s="139"/>
      <c r="P110" s="139"/>
      <c r="Q110" s="131">
        <f t="shared" si="2"/>
        <v>497569.00999999978</v>
      </c>
      <c r="R110" s="132">
        <f t="shared" si="3"/>
        <v>837.5529945269742</v>
      </c>
    </row>
    <row r="111" spans="1:18" x14ac:dyDescent="0.4">
      <c r="A111" s="138">
        <v>6</v>
      </c>
      <c r="B111" s="139" t="s">
        <v>63</v>
      </c>
      <c r="C111" s="139" t="s">
        <v>285</v>
      </c>
      <c r="D111" s="139" t="s">
        <v>84</v>
      </c>
      <c r="E111" s="139" t="s">
        <v>1</v>
      </c>
      <c r="F111" s="139" t="s">
        <v>180</v>
      </c>
      <c r="G111" s="139" t="s">
        <v>629</v>
      </c>
      <c r="H111" s="140">
        <v>3330</v>
      </c>
      <c r="I111" s="138">
        <v>3</v>
      </c>
      <c r="J111" s="141">
        <f>หนองบัวลำภู!F28</f>
        <v>23707.46</v>
      </c>
      <c r="K111" s="142">
        <f>หนองบัวลำภู!AM28</f>
        <v>71115.659999999989</v>
      </c>
      <c r="L111" s="143">
        <f>หนองบัวลำภู!AN28</f>
        <v>3520059.12</v>
      </c>
      <c r="M111" s="143">
        <f>หนองบัวลำภู!AO28</f>
        <v>3497848.31</v>
      </c>
      <c r="N111" s="139"/>
      <c r="O111" s="139"/>
      <c r="P111" s="139"/>
      <c r="Q111" s="131">
        <f t="shared" si="2"/>
        <v>22210.810000000056</v>
      </c>
      <c r="R111" s="132">
        <f t="shared" si="3"/>
        <v>1057.0748108108107</v>
      </c>
    </row>
    <row r="112" spans="1:18" x14ac:dyDescent="0.4">
      <c r="A112" s="138">
        <v>7</v>
      </c>
      <c r="B112" s="139" t="s">
        <v>63</v>
      </c>
      <c r="C112" s="139" t="s">
        <v>285</v>
      </c>
      <c r="D112" s="139" t="s">
        <v>84</v>
      </c>
      <c r="E112" s="139" t="s">
        <v>1</v>
      </c>
      <c r="F112" s="139" t="s">
        <v>180</v>
      </c>
      <c r="G112" s="139" t="s">
        <v>630</v>
      </c>
      <c r="H112" s="140">
        <v>3774</v>
      </c>
      <c r="I112" s="138">
        <v>3</v>
      </c>
      <c r="J112" s="141">
        <f>หนองบัวลำภู!F29</f>
        <v>54783.65</v>
      </c>
      <c r="K112" s="142">
        <f>หนองบัวลำภู!AM29</f>
        <v>64189.51</v>
      </c>
      <c r="L112" s="143">
        <f>หนองบัวลำภู!AN29</f>
        <v>3029853.12</v>
      </c>
      <c r="M112" s="143">
        <f>หนองบัวลำภู!AO29</f>
        <v>2966166.47</v>
      </c>
      <c r="N112" s="139"/>
      <c r="O112" s="139"/>
      <c r="P112" s="139"/>
      <c r="Q112" s="131">
        <f t="shared" si="2"/>
        <v>63686.649999999907</v>
      </c>
      <c r="R112" s="132">
        <f t="shared" si="3"/>
        <v>802.82276629570754</v>
      </c>
    </row>
    <row r="113" spans="1:18" x14ac:dyDescent="0.4">
      <c r="A113" s="138">
        <v>8</v>
      </c>
      <c r="B113" s="139" t="s">
        <v>63</v>
      </c>
      <c r="C113" s="139" t="s">
        <v>285</v>
      </c>
      <c r="D113" s="139" t="s">
        <v>84</v>
      </c>
      <c r="E113" s="139" t="s">
        <v>1</v>
      </c>
      <c r="F113" s="139" t="s">
        <v>180</v>
      </c>
      <c r="G113" s="139" t="s">
        <v>631</v>
      </c>
      <c r="H113" s="140">
        <v>2996</v>
      </c>
      <c r="I113" s="138">
        <v>2</v>
      </c>
      <c r="J113" s="141">
        <f>หนองบัวลำภู!F30</f>
        <v>234451.5</v>
      </c>
      <c r="K113" s="142">
        <f>หนองบัวลำภู!AM30</f>
        <v>301135.40000000002</v>
      </c>
      <c r="L113" s="143">
        <f>หนองบัวลำภู!AN30</f>
        <v>3085613.08</v>
      </c>
      <c r="M113" s="143">
        <f>หนองบัวลำภู!AO30</f>
        <v>2526985.19</v>
      </c>
      <c r="N113" s="139"/>
      <c r="O113" s="139"/>
      <c r="P113" s="139"/>
      <c r="Q113" s="131">
        <f t="shared" si="2"/>
        <v>558627.89000000013</v>
      </c>
      <c r="R113" s="132">
        <f t="shared" si="3"/>
        <v>1029.9109078771696</v>
      </c>
    </row>
    <row r="114" spans="1:18" x14ac:dyDescent="0.4">
      <c r="A114" s="138">
        <v>9</v>
      </c>
      <c r="B114" s="139" t="s">
        <v>63</v>
      </c>
      <c r="C114" s="139" t="s">
        <v>285</v>
      </c>
      <c r="D114" s="139" t="s">
        <v>84</v>
      </c>
      <c r="E114" s="139" t="s">
        <v>1</v>
      </c>
      <c r="F114" s="139" t="s">
        <v>180</v>
      </c>
      <c r="G114" s="139" t="s">
        <v>632</v>
      </c>
      <c r="H114" s="140">
        <v>6600</v>
      </c>
      <c r="I114" s="138">
        <v>5</v>
      </c>
      <c r="J114" s="141">
        <f>หนองบัวลำภู!F31</f>
        <v>415412.27</v>
      </c>
      <c r="K114" s="142">
        <f>หนองบัวลำภู!AM31</f>
        <v>511583.41000000003</v>
      </c>
      <c r="L114" s="143">
        <f>หนองบัวลำภู!AN31</f>
        <v>4609566.97</v>
      </c>
      <c r="M114" s="143">
        <f>หนองบัวลำภู!AO31</f>
        <v>4154291.39</v>
      </c>
      <c r="N114" s="139"/>
      <c r="O114" s="139"/>
      <c r="P114" s="139"/>
      <c r="Q114" s="131">
        <f t="shared" si="2"/>
        <v>455275.57999999961</v>
      </c>
      <c r="R114" s="132">
        <f t="shared" si="3"/>
        <v>698.41923787878784</v>
      </c>
    </row>
    <row r="115" spans="1:18" x14ac:dyDescent="0.4">
      <c r="A115" s="138">
        <v>10</v>
      </c>
      <c r="B115" s="139" t="s">
        <v>63</v>
      </c>
      <c r="C115" s="139" t="s">
        <v>285</v>
      </c>
      <c r="D115" s="139" t="s">
        <v>84</v>
      </c>
      <c r="E115" s="139" t="s">
        <v>1</v>
      </c>
      <c r="F115" s="139" t="s">
        <v>180</v>
      </c>
      <c r="G115" s="139" t="s">
        <v>633</v>
      </c>
      <c r="H115" s="140">
        <v>2814</v>
      </c>
      <c r="I115" s="138">
        <v>2</v>
      </c>
      <c r="J115" s="141">
        <f>หนองบัวลำภู!F32</f>
        <v>224267.24</v>
      </c>
      <c r="K115" s="142">
        <f>หนองบัวลำภู!AM32</f>
        <v>243400.65999999997</v>
      </c>
      <c r="L115" s="143">
        <f>หนองบัวลำภู!AN32</f>
        <v>3201296.33</v>
      </c>
      <c r="M115" s="143">
        <f>หนองบัวลำภู!AO32</f>
        <v>2545160.5299999998</v>
      </c>
      <c r="N115" s="139"/>
      <c r="O115" s="139"/>
      <c r="P115" s="139"/>
      <c r="Q115" s="131">
        <f t="shared" si="2"/>
        <v>656135.80000000028</v>
      </c>
      <c r="R115" s="132">
        <f t="shared" si="3"/>
        <v>1137.6319580668089</v>
      </c>
    </row>
    <row r="116" spans="1:18" x14ac:dyDescent="0.4">
      <c r="A116" s="138">
        <v>11</v>
      </c>
      <c r="B116" s="139" t="s">
        <v>63</v>
      </c>
      <c r="C116" s="139" t="s">
        <v>285</v>
      </c>
      <c r="D116" s="139" t="s">
        <v>84</v>
      </c>
      <c r="E116" s="139" t="s">
        <v>1</v>
      </c>
      <c r="F116" s="139" t="s">
        <v>180</v>
      </c>
      <c r="G116" s="139" t="s">
        <v>634</v>
      </c>
      <c r="H116" s="140">
        <v>5791</v>
      </c>
      <c r="I116" s="138">
        <v>4</v>
      </c>
      <c r="J116" s="141">
        <f>หนองบัวลำภู!F33</f>
        <v>1527.18</v>
      </c>
      <c r="K116" s="142">
        <f>หนองบัวลำภู!AM33</f>
        <v>-14884.879999999997</v>
      </c>
      <c r="L116" s="143">
        <f>หนองบัวลำภู!AN33</f>
        <v>3951341.89</v>
      </c>
      <c r="M116" s="143">
        <f>หนองบัวลำภู!AO33</f>
        <v>3655374.73</v>
      </c>
      <c r="N116" s="139"/>
      <c r="O116" s="139"/>
      <c r="P116" s="139"/>
      <c r="Q116" s="131">
        <f t="shared" si="2"/>
        <v>295967.16000000015</v>
      </c>
      <c r="R116" s="132">
        <f t="shared" si="3"/>
        <v>682.3246226903816</v>
      </c>
    </row>
    <row r="117" spans="1:18" x14ac:dyDescent="0.4">
      <c r="A117" s="138">
        <v>12</v>
      </c>
      <c r="B117" s="139" t="s">
        <v>63</v>
      </c>
      <c r="C117" s="139" t="s">
        <v>285</v>
      </c>
      <c r="D117" s="139" t="s">
        <v>84</v>
      </c>
      <c r="E117" s="139" t="s">
        <v>1</v>
      </c>
      <c r="F117" s="139" t="s">
        <v>180</v>
      </c>
      <c r="G117" s="139" t="s">
        <v>635</v>
      </c>
      <c r="H117" s="140">
        <v>5865</v>
      </c>
      <c r="I117" s="138">
        <v>4</v>
      </c>
      <c r="J117" s="141">
        <f>หนองบัวลำภู!F34</f>
        <v>81470.22</v>
      </c>
      <c r="K117" s="142">
        <f>หนองบัวลำภู!AM34</f>
        <v>130790.45999999999</v>
      </c>
      <c r="L117" s="143">
        <f>หนองบัวลำภู!AN34</f>
        <v>4474067.49</v>
      </c>
      <c r="M117" s="143">
        <f>หนองบัวลำภู!AO34</f>
        <v>4199277.97</v>
      </c>
      <c r="N117" s="139"/>
      <c r="O117" s="139"/>
      <c r="P117" s="139"/>
      <c r="Q117" s="131">
        <f t="shared" si="2"/>
        <v>274789.52000000048</v>
      </c>
      <c r="R117" s="132">
        <f t="shared" si="3"/>
        <v>762.8418567774936</v>
      </c>
    </row>
    <row r="118" spans="1:18" x14ac:dyDescent="0.4">
      <c r="A118" s="138">
        <v>13</v>
      </c>
      <c r="B118" s="139" t="s">
        <v>63</v>
      </c>
      <c r="C118" s="139" t="s">
        <v>285</v>
      </c>
      <c r="D118" s="139" t="s">
        <v>84</v>
      </c>
      <c r="E118" s="139" t="s">
        <v>1</v>
      </c>
      <c r="F118" s="139" t="s">
        <v>180</v>
      </c>
      <c r="G118" s="139" t="s">
        <v>636</v>
      </c>
      <c r="H118" s="140">
        <v>4511</v>
      </c>
      <c r="I118" s="138">
        <v>4</v>
      </c>
      <c r="J118" s="141">
        <f>หนองบัวลำภู!F35</f>
        <v>94692.13</v>
      </c>
      <c r="K118" s="142">
        <f>หนองบัวลำภู!AM35</f>
        <v>113630.76000000001</v>
      </c>
      <c r="L118" s="143">
        <f>หนองบัวลำภู!AN35</f>
        <v>3395055.69</v>
      </c>
      <c r="M118" s="143">
        <f>หนองบัวลำภู!AO35</f>
        <v>2924207.1</v>
      </c>
      <c r="N118" s="139"/>
      <c r="O118" s="139"/>
      <c r="P118" s="139"/>
      <c r="Q118" s="131">
        <f t="shared" si="2"/>
        <v>470848.58999999985</v>
      </c>
      <c r="R118" s="132">
        <f t="shared" si="3"/>
        <v>752.6170893371758</v>
      </c>
    </row>
    <row r="119" spans="1:18" s="150" customFormat="1" x14ac:dyDescent="0.4">
      <c r="A119" s="144">
        <v>2</v>
      </c>
      <c r="B119" s="145" t="s">
        <v>63</v>
      </c>
      <c r="C119" s="145"/>
      <c r="D119" s="145"/>
      <c r="E119" s="145" t="s">
        <v>77</v>
      </c>
      <c r="F119" s="145"/>
      <c r="G119" s="145" t="s">
        <v>287</v>
      </c>
      <c r="H119" s="151">
        <f>SUM(H106:H118)</f>
        <v>59864</v>
      </c>
      <c r="I119" s="144"/>
      <c r="J119" s="147">
        <f>SUM(J106:J118)</f>
        <v>1594142.15</v>
      </c>
      <c r="K119" s="147">
        <f>SUM(K106:K118)</f>
        <v>1981556.4</v>
      </c>
      <c r="L119" s="147">
        <f>SUM(L106:L118)</f>
        <v>48707530.960000001</v>
      </c>
      <c r="M119" s="147">
        <f>SUM(M106:M118)</f>
        <v>43018721.420000002</v>
      </c>
      <c r="N119" s="145">
        <v>12</v>
      </c>
      <c r="O119" s="145">
        <v>12</v>
      </c>
      <c r="P119" s="145">
        <f>N119-O119</f>
        <v>0</v>
      </c>
      <c r="Q119" s="148">
        <f t="shared" si="2"/>
        <v>5688809.5399999991</v>
      </c>
      <c r="R119" s="149">
        <f>L119/H119</f>
        <v>813.63642523052249</v>
      </c>
    </row>
    <row r="120" spans="1:18" x14ac:dyDescent="0.4">
      <c r="A120" s="138">
        <v>1</v>
      </c>
      <c r="B120" s="139" t="s">
        <v>63</v>
      </c>
      <c r="C120" s="139" t="s">
        <v>288</v>
      </c>
      <c r="D120" s="139" t="s">
        <v>91</v>
      </c>
      <c r="E120" s="139" t="s">
        <v>2</v>
      </c>
      <c r="F120" s="139" t="s">
        <v>210</v>
      </c>
      <c r="G120" s="139" t="s">
        <v>289</v>
      </c>
      <c r="H120" s="140"/>
      <c r="I120" s="138"/>
      <c r="J120" s="141"/>
      <c r="K120" s="142"/>
      <c r="L120" s="143"/>
      <c r="M120" s="143"/>
      <c r="N120" s="139"/>
      <c r="O120" s="139"/>
      <c r="P120" s="139"/>
    </row>
    <row r="121" spans="1:18" x14ac:dyDescent="0.4">
      <c r="A121" s="138">
        <v>2</v>
      </c>
      <c r="B121" s="139" t="s">
        <v>63</v>
      </c>
      <c r="C121" s="139" t="s">
        <v>288</v>
      </c>
      <c r="D121" s="139" t="s">
        <v>91</v>
      </c>
      <c r="E121" s="139" t="s">
        <v>2</v>
      </c>
      <c r="F121" s="139" t="s">
        <v>180</v>
      </c>
      <c r="G121" s="139" t="s">
        <v>637</v>
      </c>
      <c r="H121" s="140">
        <v>1955</v>
      </c>
      <c r="I121" s="138">
        <v>2</v>
      </c>
      <c r="J121" s="141">
        <f>หนองบัวลำภู!F36</f>
        <v>233410.82</v>
      </c>
      <c r="K121" s="142">
        <f>หนองบัวลำภู!AM36</f>
        <v>265058.64</v>
      </c>
      <c r="L121" s="143">
        <f>หนองบัวลำภู!AN36</f>
        <v>2025003.3399999999</v>
      </c>
      <c r="M121" s="143">
        <f>หนองบัวลำภู!AO36</f>
        <v>1874894.96</v>
      </c>
      <c r="N121" s="139"/>
      <c r="O121" s="139"/>
      <c r="P121" s="139"/>
      <c r="Q121" s="131">
        <f t="shared" si="2"/>
        <v>150108.37999999989</v>
      </c>
      <c r="R121" s="132">
        <f t="shared" si="3"/>
        <v>1035.8073350383631</v>
      </c>
    </row>
    <row r="122" spans="1:18" x14ac:dyDescent="0.4">
      <c r="A122" s="138">
        <v>3</v>
      </c>
      <c r="B122" s="139" t="s">
        <v>63</v>
      </c>
      <c r="C122" s="139" t="s">
        <v>288</v>
      </c>
      <c r="D122" s="139" t="s">
        <v>91</v>
      </c>
      <c r="E122" s="139" t="s">
        <v>2</v>
      </c>
      <c r="F122" s="139" t="s">
        <v>180</v>
      </c>
      <c r="G122" s="139" t="s">
        <v>638</v>
      </c>
      <c r="H122" s="140">
        <v>4228</v>
      </c>
      <c r="I122" s="138">
        <v>3</v>
      </c>
      <c r="J122" s="141">
        <f>หนองบัวลำภู!F37</f>
        <v>371572.09</v>
      </c>
      <c r="K122" s="142">
        <f>หนองบัวลำภู!AM37</f>
        <v>405371.01</v>
      </c>
      <c r="L122" s="143">
        <f>หนองบัวลำภู!AN37</f>
        <v>1855533.99</v>
      </c>
      <c r="M122" s="143">
        <f>หนองบัวลำภู!AO37</f>
        <v>1840129.3399999999</v>
      </c>
      <c r="N122" s="139"/>
      <c r="O122" s="139"/>
      <c r="P122" s="139"/>
      <c r="Q122" s="131">
        <f t="shared" si="2"/>
        <v>15404.65000000014</v>
      </c>
      <c r="R122" s="132">
        <f t="shared" si="3"/>
        <v>438.86802034058655</v>
      </c>
    </row>
    <row r="123" spans="1:18" x14ac:dyDescent="0.4">
      <c r="A123" s="138">
        <v>4</v>
      </c>
      <c r="B123" s="139" t="s">
        <v>63</v>
      </c>
      <c r="C123" s="139" t="s">
        <v>288</v>
      </c>
      <c r="D123" s="139" t="s">
        <v>91</v>
      </c>
      <c r="E123" s="139" t="s">
        <v>2</v>
      </c>
      <c r="F123" s="139" t="s">
        <v>180</v>
      </c>
      <c r="G123" s="139" t="s">
        <v>639</v>
      </c>
      <c r="H123" s="140">
        <v>1245</v>
      </c>
      <c r="I123" s="138">
        <v>1</v>
      </c>
      <c r="J123" s="141">
        <f>หนองบัวลำภู!F38</f>
        <v>262407.75</v>
      </c>
      <c r="K123" s="142">
        <f>หนองบัวลำภู!AM38</f>
        <v>279483.7</v>
      </c>
      <c r="L123" s="143">
        <f>หนองบัวลำภู!AN38</f>
        <v>1955845.2200000002</v>
      </c>
      <c r="M123" s="143">
        <f>หนองบัวลำภู!AO38</f>
        <v>1878014.99</v>
      </c>
      <c r="N123" s="139"/>
      <c r="O123" s="139"/>
      <c r="P123" s="139"/>
      <c r="Q123" s="131">
        <f t="shared" si="2"/>
        <v>77830.230000000214</v>
      </c>
      <c r="R123" s="132">
        <f t="shared" si="3"/>
        <v>1570.9600160642572</v>
      </c>
    </row>
    <row r="124" spans="1:18" x14ac:dyDescent="0.4">
      <c r="A124" s="138">
        <v>5</v>
      </c>
      <c r="B124" s="139" t="s">
        <v>63</v>
      </c>
      <c r="C124" s="139" t="s">
        <v>288</v>
      </c>
      <c r="D124" s="139" t="s">
        <v>91</v>
      </c>
      <c r="E124" s="139" t="s">
        <v>2</v>
      </c>
      <c r="F124" s="139" t="s">
        <v>180</v>
      </c>
      <c r="G124" s="139" t="s">
        <v>640</v>
      </c>
      <c r="H124" s="140">
        <v>5421</v>
      </c>
      <c r="I124" s="138">
        <v>4</v>
      </c>
      <c r="J124" s="141">
        <f>หนองบัวลำภู!F39</f>
        <v>468193.63</v>
      </c>
      <c r="K124" s="142">
        <f>หนองบัวลำภู!AM39</f>
        <v>535017.12</v>
      </c>
      <c r="L124" s="143">
        <f>หนองบัวลำภู!AN39</f>
        <v>3722802.54</v>
      </c>
      <c r="M124" s="143">
        <f>หนองบัวลำภู!AO39</f>
        <v>3176184.52</v>
      </c>
      <c r="N124" s="139"/>
      <c r="O124" s="139"/>
      <c r="P124" s="139"/>
      <c r="Q124" s="131">
        <f t="shared" si="2"/>
        <v>546618.02</v>
      </c>
      <c r="R124" s="132">
        <f t="shared" si="3"/>
        <v>686.73723298284449</v>
      </c>
    </row>
    <row r="125" spans="1:18" x14ac:dyDescent="0.4">
      <c r="A125" s="138">
        <v>6</v>
      </c>
      <c r="B125" s="139" t="s">
        <v>63</v>
      </c>
      <c r="C125" s="139" t="s">
        <v>288</v>
      </c>
      <c r="D125" s="139" t="s">
        <v>91</v>
      </c>
      <c r="E125" s="139" t="s">
        <v>2</v>
      </c>
      <c r="F125" s="139" t="s">
        <v>180</v>
      </c>
      <c r="G125" s="139" t="s">
        <v>641</v>
      </c>
      <c r="H125" s="140">
        <v>3481</v>
      </c>
      <c r="I125" s="138">
        <v>3</v>
      </c>
      <c r="J125" s="141">
        <f>หนองบัวลำภู!F40</f>
        <v>417409.49</v>
      </c>
      <c r="K125" s="142">
        <f>หนองบัวลำภู!AM40</f>
        <v>513764.95</v>
      </c>
      <c r="L125" s="143">
        <f>หนองบัวลำภู!AN40</f>
        <v>3167178.61</v>
      </c>
      <c r="M125" s="143">
        <f>หนองบัวลำภู!AO40</f>
        <v>3279209.04</v>
      </c>
      <c r="N125" s="139"/>
      <c r="O125" s="139"/>
      <c r="P125" s="139"/>
      <c r="Q125" s="131">
        <f t="shared" si="2"/>
        <v>-112030.43000000017</v>
      </c>
      <c r="R125" s="132">
        <f t="shared" si="3"/>
        <v>909.84734559034757</v>
      </c>
    </row>
    <row r="126" spans="1:18" x14ac:dyDescent="0.4">
      <c r="A126" s="138">
        <v>7</v>
      </c>
      <c r="B126" s="139" t="s">
        <v>63</v>
      </c>
      <c r="C126" s="139" t="s">
        <v>288</v>
      </c>
      <c r="D126" s="139" t="s">
        <v>91</v>
      </c>
      <c r="E126" s="139" t="s">
        <v>2</v>
      </c>
      <c r="F126" s="139" t="s">
        <v>180</v>
      </c>
      <c r="G126" s="139" t="s">
        <v>642</v>
      </c>
      <c r="H126" s="140">
        <v>3499</v>
      </c>
      <c r="I126" s="138">
        <v>3</v>
      </c>
      <c r="J126" s="141">
        <f>หนองบัวลำภู!F41</f>
        <v>758304.65</v>
      </c>
      <c r="K126" s="142">
        <f>หนองบัวลำภู!AM41</f>
        <v>794056.41</v>
      </c>
      <c r="L126" s="143">
        <f>หนองบัวลำภู!AN41</f>
        <v>3070810.3499999996</v>
      </c>
      <c r="M126" s="143">
        <f>หนองบัวลำภู!AO41</f>
        <v>3094821.7399999998</v>
      </c>
      <c r="N126" s="139"/>
      <c r="O126" s="139"/>
      <c r="P126" s="139"/>
      <c r="Q126" s="131">
        <f t="shared" si="2"/>
        <v>-24011.39000000013</v>
      </c>
      <c r="R126" s="132">
        <f t="shared" si="3"/>
        <v>877.62513575307219</v>
      </c>
    </row>
    <row r="127" spans="1:18" x14ac:dyDescent="0.4">
      <c r="A127" s="138">
        <v>8</v>
      </c>
      <c r="B127" s="139" t="s">
        <v>63</v>
      </c>
      <c r="C127" s="139" t="s">
        <v>288</v>
      </c>
      <c r="D127" s="139" t="s">
        <v>91</v>
      </c>
      <c r="E127" s="139" t="s">
        <v>2</v>
      </c>
      <c r="F127" s="139" t="s">
        <v>180</v>
      </c>
      <c r="G127" s="139" t="s">
        <v>643</v>
      </c>
      <c r="H127" s="140">
        <v>1888</v>
      </c>
      <c r="I127" s="138">
        <v>2</v>
      </c>
      <c r="J127" s="141">
        <f>หนองบัวลำภู!F42</f>
        <v>263782.42</v>
      </c>
      <c r="K127" s="142">
        <f>หนองบัวลำภู!AM42</f>
        <v>294232.42</v>
      </c>
      <c r="L127" s="143">
        <f>หนองบัวลำภู!AN42</f>
        <v>2406510.8199999998</v>
      </c>
      <c r="M127" s="143">
        <f>หนองบัวลำภู!AO42</f>
        <v>2424815.0700000003</v>
      </c>
      <c r="N127" s="139"/>
      <c r="O127" s="139"/>
      <c r="P127" s="139"/>
      <c r="Q127" s="131">
        <f t="shared" si="2"/>
        <v>-18304.250000000466</v>
      </c>
      <c r="R127" s="132">
        <f t="shared" si="3"/>
        <v>1274.6349682203388</v>
      </c>
    </row>
    <row r="128" spans="1:18" x14ac:dyDescent="0.4">
      <c r="A128" s="138">
        <v>9</v>
      </c>
      <c r="B128" s="139" t="s">
        <v>63</v>
      </c>
      <c r="C128" s="139" t="s">
        <v>288</v>
      </c>
      <c r="D128" s="139" t="s">
        <v>91</v>
      </c>
      <c r="E128" s="139" t="s">
        <v>2</v>
      </c>
      <c r="F128" s="139" t="s">
        <v>180</v>
      </c>
      <c r="G128" s="139" t="s">
        <v>644</v>
      </c>
      <c r="H128" s="140">
        <v>1651</v>
      </c>
      <c r="I128" s="138">
        <v>2</v>
      </c>
      <c r="J128" s="141">
        <f>หนองบัวลำภู!F43</f>
        <v>298877.34000000003</v>
      </c>
      <c r="K128" s="142">
        <f>หนองบัวลำภู!AM43</f>
        <v>333482.39</v>
      </c>
      <c r="L128" s="143">
        <f>หนองบัวลำภู!AN43</f>
        <v>1599388.27</v>
      </c>
      <c r="M128" s="143">
        <f>หนองบัวลำภู!AO43</f>
        <v>1589129.2599999998</v>
      </c>
      <c r="N128" s="139"/>
      <c r="O128" s="139"/>
      <c r="P128" s="139"/>
      <c r="Q128" s="131">
        <f t="shared" si="2"/>
        <v>10259.010000000242</v>
      </c>
      <c r="R128" s="132">
        <f t="shared" si="3"/>
        <v>968.73910963052697</v>
      </c>
    </row>
    <row r="129" spans="1:18" x14ac:dyDescent="0.4">
      <c r="A129" s="138">
        <v>10</v>
      </c>
      <c r="B129" s="139" t="s">
        <v>63</v>
      </c>
      <c r="C129" s="139" t="s">
        <v>288</v>
      </c>
      <c r="D129" s="139" t="s">
        <v>91</v>
      </c>
      <c r="E129" s="139" t="s">
        <v>2</v>
      </c>
      <c r="F129" s="139" t="s">
        <v>180</v>
      </c>
      <c r="G129" s="139" t="s">
        <v>645</v>
      </c>
      <c r="H129" s="140">
        <v>3959</v>
      </c>
      <c r="I129" s="138">
        <v>3</v>
      </c>
      <c r="J129" s="141">
        <f>หนองบัวลำภู!F44</f>
        <v>358876.99</v>
      </c>
      <c r="K129" s="142">
        <f>หนองบัวลำภู!AM44</f>
        <v>413636.74</v>
      </c>
      <c r="L129" s="143">
        <f>หนองบัวลำภู!AN44</f>
        <v>2561490.31</v>
      </c>
      <c r="M129" s="143">
        <f>หนองบัวลำภู!AO44</f>
        <v>2614607.7300000004</v>
      </c>
      <c r="N129" s="139"/>
      <c r="O129" s="139"/>
      <c r="P129" s="139"/>
      <c r="Q129" s="131">
        <f t="shared" si="2"/>
        <v>-53117.420000000391</v>
      </c>
      <c r="R129" s="132">
        <f t="shared" si="3"/>
        <v>647.00437231624153</v>
      </c>
    </row>
    <row r="130" spans="1:18" x14ac:dyDescent="0.4">
      <c r="A130" s="138">
        <v>11</v>
      </c>
      <c r="B130" s="139" t="s">
        <v>63</v>
      </c>
      <c r="C130" s="139" t="s">
        <v>288</v>
      </c>
      <c r="D130" s="139" t="s">
        <v>91</v>
      </c>
      <c r="E130" s="139" t="s">
        <v>2</v>
      </c>
      <c r="F130" s="139" t="s">
        <v>180</v>
      </c>
      <c r="G130" s="139" t="s">
        <v>646</v>
      </c>
      <c r="H130" s="140">
        <v>2503</v>
      </c>
      <c r="I130" s="138">
        <v>2</v>
      </c>
      <c r="J130" s="141">
        <f>หนองบัวลำภู!F45</f>
        <v>339218.99</v>
      </c>
      <c r="K130" s="142">
        <f>หนองบัวลำภู!AM45</f>
        <v>372314.02</v>
      </c>
      <c r="L130" s="143">
        <f>หนองบัวลำภู!AN45</f>
        <v>2713278.09</v>
      </c>
      <c r="M130" s="143">
        <f>หนองบัวลำภู!AO45</f>
        <v>3108288.73</v>
      </c>
      <c r="N130" s="139"/>
      <c r="O130" s="139"/>
      <c r="P130" s="139"/>
      <c r="Q130" s="131">
        <f t="shared" si="2"/>
        <v>-395010.64000000013</v>
      </c>
      <c r="R130" s="132">
        <f t="shared" si="3"/>
        <v>1084.0104234918097</v>
      </c>
    </row>
    <row r="131" spans="1:18" x14ac:dyDescent="0.4">
      <c r="A131" s="138">
        <v>12</v>
      </c>
      <c r="B131" s="139" t="s">
        <v>63</v>
      </c>
      <c r="C131" s="139" t="s">
        <v>288</v>
      </c>
      <c r="D131" s="139" t="s">
        <v>91</v>
      </c>
      <c r="E131" s="139" t="s">
        <v>2</v>
      </c>
      <c r="F131" s="139" t="s">
        <v>180</v>
      </c>
      <c r="G131" s="139" t="s">
        <v>647</v>
      </c>
      <c r="H131" s="140">
        <v>3619</v>
      </c>
      <c r="I131" s="138">
        <v>3</v>
      </c>
      <c r="J131" s="141">
        <f>หนองบัวลำภู!F46</f>
        <v>188121.47</v>
      </c>
      <c r="K131" s="142">
        <f>หนองบัวลำภู!AM46</f>
        <v>204592.33000000002</v>
      </c>
      <c r="L131" s="143">
        <f>หนองบัวลำภู!AN46</f>
        <v>3786620.3</v>
      </c>
      <c r="M131" s="143">
        <f>หนองบัวลำภู!AO46</f>
        <v>3928279.1900000004</v>
      </c>
      <c r="N131" s="139"/>
      <c r="O131" s="139"/>
      <c r="P131" s="139"/>
      <c r="Q131" s="131">
        <f t="shared" si="2"/>
        <v>-141658.8900000006</v>
      </c>
      <c r="R131" s="132">
        <f t="shared" si="3"/>
        <v>1046.3167449571704</v>
      </c>
    </row>
    <row r="132" spans="1:18" x14ac:dyDescent="0.4">
      <c r="A132" s="138">
        <v>13</v>
      </c>
      <c r="B132" s="139" t="s">
        <v>63</v>
      </c>
      <c r="C132" s="139" t="s">
        <v>288</v>
      </c>
      <c r="D132" s="139" t="s">
        <v>91</v>
      </c>
      <c r="E132" s="139" t="s">
        <v>2</v>
      </c>
      <c r="F132" s="139" t="s">
        <v>180</v>
      </c>
      <c r="G132" s="139" t="s">
        <v>648</v>
      </c>
      <c r="H132" s="140">
        <v>2593</v>
      </c>
      <c r="I132" s="138">
        <v>2</v>
      </c>
      <c r="J132" s="141">
        <f>หนองบัวลำภู!F47</f>
        <v>161577.20000000001</v>
      </c>
      <c r="K132" s="142">
        <f>หนองบัวลำภู!AM47</f>
        <v>196359.35</v>
      </c>
      <c r="L132" s="143">
        <f>หนองบัวลำภู!AN47</f>
        <v>2113273.9</v>
      </c>
      <c r="M132" s="143">
        <f>หนองบัวลำภู!AO47</f>
        <v>3538170.09</v>
      </c>
      <c r="N132" s="139"/>
      <c r="O132" s="139"/>
      <c r="P132" s="139"/>
      <c r="Q132" s="131">
        <f t="shared" si="2"/>
        <v>-1424896.19</v>
      </c>
      <c r="R132" s="132">
        <f t="shared" si="3"/>
        <v>814.99186270728887</v>
      </c>
    </row>
    <row r="133" spans="1:18" x14ac:dyDescent="0.4">
      <c r="A133" s="138">
        <v>14</v>
      </c>
      <c r="B133" s="139" t="s">
        <v>63</v>
      </c>
      <c r="C133" s="139" t="s">
        <v>288</v>
      </c>
      <c r="D133" s="139" t="s">
        <v>91</v>
      </c>
      <c r="E133" s="139" t="s">
        <v>2</v>
      </c>
      <c r="F133" s="139" t="s">
        <v>180</v>
      </c>
      <c r="G133" s="139" t="s">
        <v>649</v>
      </c>
      <c r="H133" s="140">
        <v>1622</v>
      </c>
      <c r="I133" s="138">
        <v>2</v>
      </c>
      <c r="J133" s="141">
        <f>หนองบัวลำภู!F48</f>
        <v>454524.21</v>
      </c>
      <c r="K133" s="142">
        <f>หนองบัวลำภู!AM48</f>
        <v>488282.08</v>
      </c>
      <c r="L133" s="143">
        <f>หนองบัวลำภู!AN48</f>
        <v>2000005.5099999998</v>
      </c>
      <c r="M133" s="143">
        <f>หนองบัวลำภู!AO48</f>
        <v>2084947.97</v>
      </c>
      <c r="N133" s="139"/>
      <c r="O133" s="139"/>
      <c r="P133" s="139"/>
      <c r="Q133" s="131">
        <f t="shared" si="2"/>
        <v>-84942.460000000196</v>
      </c>
      <c r="R133" s="132">
        <f t="shared" si="3"/>
        <v>1233.0490197287297</v>
      </c>
    </row>
    <row r="134" spans="1:18" x14ac:dyDescent="0.4">
      <c r="A134" s="138">
        <v>15</v>
      </c>
      <c r="B134" s="139" t="s">
        <v>63</v>
      </c>
      <c r="C134" s="139" t="s">
        <v>288</v>
      </c>
      <c r="D134" s="139" t="s">
        <v>91</v>
      </c>
      <c r="E134" s="139" t="s">
        <v>2</v>
      </c>
      <c r="F134" s="139" t="s">
        <v>180</v>
      </c>
      <c r="G134" s="139" t="s">
        <v>650</v>
      </c>
      <c r="H134" s="140">
        <v>2164</v>
      </c>
      <c r="I134" s="138">
        <v>2</v>
      </c>
      <c r="J134" s="141">
        <f>หนองบัวลำภู!F49</f>
        <v>176604.04</v>
      </c>
      <c r="K134" s="142">
        <f>หนองบัวลำภู!AM49</f>
        <v>202096.6</v>
      </c>
      <c r="L134" s="143">
        <f>หนองบัวลำภู!AN49</f>
        <v>2740091.96</v>
      </c>
      <c r="M134" s="143">
        <f>หนองบัวลำภู!AO49</f>
        <v>2063423.63</v>
      </c>
      <c r="N134" s="139"/>
      <c r="O134" s="139"/>
      <c r="P134" s="139"/>
      <c r="Q134" s="131">
        <f t="shared" si="2"/>
        <v>676668.33000000007</v>
      </c>
      <c r="R134" s="132">
        <f t="shared" si="3"/>
        <v>1266.2162476894639</v>
      </c>
    </row>
    <row r="135" spans="1:18" s="150" customFormat="1" x14ac:dyDescent="0.4">
      <c r="A135" s="144">
        <v>3</v>
      </c>
      <c r="B135" s="145" t="s">
        <v>63</v>
      </c>
      <c r="C135" s="145"/>
      <c r="D135" s="145"/>
      <c r="E135" s="145" t="s">
        <v>77</v>
      </c>
      <c r="F135" s="145"/>
      <c r="G135" s="145" t="s">
        <v>290</v>
      </c>
      <c r="H135" s="151">
        <f>SUM(H120:H134)</f>
        <v>39828</v>
      </c>
      <c r="I135" s="144"/>
      <c r="J135" s="147">
        <f>SUM(J120:J134)</f>
        <v>4752881.0900000008</v>
      </c>
      <c r="K135" s="147">
        <f>SUM(K120:K134)</f>
        <v>5297747.76</v>
      </c>
      <c r="L135" s="147">
        <f>SUM(L120:L134)</f>
        <v>35717833.209999993</v>
      </c>
      <c r="M135" s="147">
        <f>SUM(M120:M134)</f>
        <v>36494916.260000005</v>
      </c>
      <c r="N135" s="145">
        <v>14</v>
      </c>
      <c r="O135" s="145">
        <v>14</v>
      </c>
      <c r="P135" s="145">
        <f>N135-O135</f>
        <v>0</v>
      </c>
      <c r="Q135" s="148">
        <f t="shared" ref="Q135:Q198" si="5">L135-M135</f>
        <v>-777083.05000001192</v>
      </c>
      <c r="R135" s="149">
        <f>L135/H135</f>
        <v>896.80207919051907</v>
      </c>
    </row>
    <row r="136" spans="1:18" x14ac:dyDescent="0.4">
      <c r="A136" s="138">
        <v>1</v>
      </c>
      <c r="B136" s="139" t="s">
        <v>63</v>
      </c>
      <c r="C136" s="139" t="s">
        <v>291</v>
      </c>
      <c r="D136" s="139" t="s">
        <v>98</v>
      </c>
      <c r="E136" s="139" t="s">
        <v>3</v>
      </c>
      <c r="F136" s="139" t="s">
        <v>210</v>
      </c>
      <c r="G136" s="139" t="s">
        <v>292</v>
      </c>
      <c r="H136" s="140"/>
      <c r="I136" s="138"/>
      <c r="J136" s="141"/>
      <c r="K136" s="142"/>
      <c r="L136" s="143"/>
      <c r="M136" s="143"/>
      <c r="N136" s="139"/>
      <c r="O136" s="139"/>
      <c r="P136" s="139"/>
    </row>
    <row r="137" spans="1:18" x14ac:dyDescent="0.4">
      <c r="A137" s="138">
        <v>2</v>
      </c>
      <c r="B137" s="139" t="s">
        <v>63</v>
      </c>
      <c r="C137" s="139" t="s">
        <v>291</v>
      </c>
      <c r="D137" s="139" t="s">
        <v>98</v>
      </c>
      <c r="E137" s="139" t="s">
        <v>3</v>
      </c>
      <c r="F137" s="139" t="s">
        <v>180</v>
      </c>
      <c r="G137" s="139" t="s">
        <v>651</v>
      </c>
      <c r="H137" s="140">
        <v>6007</v>
      </c>
      <c r="I137" s="138">
        <v>5</v>
      </c>
      <c r="J137" s="141">
        <f>หนองบัวลำภู!F50</f>
        <v>458673.75</v>
      </c>
      <c r="K137" s="142">
        <f>หนองบัวลำภู!AM50</f>
        <v>491272.05</v>
      </c>
      <c r="L137" s="143">
        <f>หนองบัวลำภู!AN50</f>
        <v>4794160.53</v>
      </c>
      <c r="M137" s="143">
        <f>หนองบัวลำภู!AO50</f>
        <v>4695013.04</v>
      </c>
      <c r="N137" s="139"/>
      <c r="O137" s="139"/>
      <c r="P137" s="139"/>
      <c r="Q137" s="131">
        <f t="shared" si="5"/>
        <v>99147.490000000224</v>
      </c>
      <c r="R137" s="132">
        <f t="shared" ref="R137:R198" si="6">L137/H137</f>
        <v>798.0956434160147</v>
      </c>
    </row>
    <row r="138" spans="1:18" x14ac:dyDescent="0.4">
      <c r="A138" s="138">
        <v>3</v>
      </c>
      <c r="B138" s="139" t="s">
        <v>63</v>
      </c>
      <c r="C138" s="139" t="s">
        <v>291</v>
      </c>
      <c r="D138" s="139" t="s">
        <v>98</v>
      </c>
      <c r="E138" s="139" t="s">
        <v>3</v>
      </c>
      <c r="F138" s="139" t="s">
        <v>180</v>
      </c>
      <c r="G138" s="139" t="s">
        <v>652</v>
      </c>
      <c r="H138" s="140">
        <v>5439</v>
      </c>
      <c r="I138" s="138">
        <v>4</v>
      </c>
      <c r="J138" s="141">
        <f>หนองบัวลำภู!F51</f>
        <v>81671.360000000001</v>
      </c>
      <c r="K138" s="142">
        <f>หนองบัวลำภู!AM51</f>
        <v>114789.81</v>
      </c>
      <c r="L138" s="143">
        <f>หนองบัวลำภู!AN51</f>
        <v>4818530.05</v>
      </c>
      <c r="M138" s="143">
        <f>หนองบัวลำภู!AO51</f>
        <v>4202687.1499999994</v>
      </c>
      <c r="N138" s="139"/>
      <c r="O138" s="139"/>
      <c r="P138" s="139"/>
      <c r="Q138" s="131">
        <f t="shared" si="5"/>
        <v>615842.90000000037</v>
      </c>
      <c r="R138" s="132">
        <f t="shared" si="6"/>
        <v>885.92205368633938</v>
      </c>
    </row>
    <row r="139" spans="1:18" x14ac:dyDescent="0.4">
      <c r="A139" s="138">
        <v>4</v>
      </c>
      <c r="B139" s="139" t="s">
        <v>63</v>
      </c>
      <c r="C139" s="139" t="s">
        <v>291</v>
      </c>
      <c r="D139" s="139" t="s">
        <v>98</v>
      </c>
      <c r="E139" s="139" t="s">
        <v>3</v>
      </c>
      <c r="F139" s="139" t="s">
        <v>180</v>
      </c>
      <c r="G139" s="139" t="s">
        <v>653</v>
      </c>
      <c r="H139" s="140">
        <v>3683</v>
      </c>
      <c r="I139" s="138">
        <v>3</v>
      </c>
      <c r="J139" s="141">
        <f>หนองบัวลำภู!F52</f>
        <v>328940.65999999997</v>
      </c>
      <c r="K139" s="142">
        <f>หนองบัวลำภู!AM52</f>
        <v>360985.63999999996</v>
      </c>
      <c r="L139" s="143">
        <f>หนองบัวลำภู!AN52</f>
        <v>2995263.5</v>
      </c>
      <c r="M139" s="143">
        <f>หนองบัวลำภู!AO52</f>
        <v>2496347.58</v>
      </c>
      <c r="N139" s="139"/>
      <c r="O139" s="139"/>
      <c r="P139" s="139"/>
      <c r="Q139" s="131">
        <f t="shared" si="5"/>
        <v>498915.91999999993</v>
      </c>
      <c r="R139" s="132">
        <f t="shared" si="6"/>
        <v>813.26730925875643</v>
      </c>
    </row>
    <row r="140" spans="1:18" x14ac:dyDescent="0.4">
      <c r="A140" s="138">
        <v>5</v>
      </c>
      <c r="B140" s="139" t="s">
        <v>63</v>
      </c>
      <c r="C140" s="139" t="s">
        <v>291</v>
      </c>
      <c r="D140" s="139" t="s">
        <v>98</v>
      </c>
      <c r="E140" s="139" t="s">
        <v>3</v>
      </c>
      <c r="F140" s="139" t="s">
        <v>180</v>
      </c>
      <c r="G140" s="139" t="s">
        <v>654</v>
      </c>
      <c r="H140" s="140">
        <v>10514</v>
      </c>
      <c r="I140" s="138">
        <v>5</v>
      </c>
      <c r="J140" s="141">
        <f>หนองบัวลำภู!F53</f>
        <v>414440.51</v>
      </c>
      <c r="K140" s="142">
        <f>หนองบัวลำภู!AM53</f>
        <v>539539.86</v>
      </c>
      <c r="L140" s="143">
        <f>หนองบัวลำภู!AN53</f>
        <v>6399457.4299999997</v>
      </c>
      <c r="M140" s="143">
        <f>หนองบัวลำภู!AO53</f>
        <v>6318624.9800000004</v>
      </c>
      <c r="N140" s="139"/>
      <c r="O140" s="139"/>
      <c r="P140" s="139"/>
      <c r="Q140" s="131">
        <f t="shared" si="5"/>
        <v>80832.449999999255</v>
      </c>
      <c r="R140" s="132">
        <f t="shared" si="6"/>
        <v>608.66058873882434</v>
      </c>
    </row>
    <row r="141" spans="1:18" x14ac:dyDescent="0.4">
      <c r="A141" s="138">
        <v>6</v>
      </c>
      <c r="B141" s="139" t="s">
        <v>63</v>
      </c>
      <c r="C141" s="139" t="s">
        <v>291</v>
      </c>
      <c r="D141" s="139" t="s">
        <v>98</v>
      </c>
      <c r="E141" s="139" t="s">
        <v>3</v>
      </c>
      <c r="F141" s="139" t="s">
        <v>180</v>
      </c>
      <c r="G141" s="139" t="s">
        <v>655</v>
      </c>
      <c r="H141" s="140">
        <v>1578</v>
      </c>
      <c r="I141" s="138">
        <v>1</v>
      </c>
      <c r="J141" s="141">
        <f>หนองบัวลำภู!F54</f>
        <v>194422.1</v>
      </c>
      <c r="K141" s="142">
        <f>หนองบัวลำภู!AM54</f>
        <v>227858.91</v>
      </c>
      <c r="L141" s="143">
        <f>หนองบัวลำภู!AN54</f>
        <v>2322315.79</v>
      </c>
      <c r="M141" s="143">
        <f>หนองบัวลำภู!AO54</f>
        <v>2143595.41</v>
      </c>
      <c r="N141" s="139"/>
      <c r="O141" s="139"/>
      <c r="P141" s="139"/>
      <c r="Q141" s="131">
        <f t="shared" si="5"/>
        <v>178720.37999999989</v>
      </c>
      <c r="R141" s="132">
        <f t="shared" si="6"/>
        <v>1471.6830101394171</v>
      </c>
    </row>
    <row r="142" spans="1:18" x14ac:dyDescent="0.4">
      <c r="A142" s="138">
        <v>7</v>
      </c>
      <c r="B142" s="139" t="s">
        <v>63</v>
      </c>
      <c r="C142" s="139" t="s">
        <v>291</v>
      </c>
      <c r="D142" s="139" t="s">
        <v>98</v>
      </c>
      <c r="E142" s="139" t="s">
        <v>3</v>
      </c>
      <c r="F142" s="139" t="s">
        <v>180</v>
      </c>
      <c r="G142" s="139" t="s">
        <v>656</v>
      </c>
      <c r="H142" s="140">
        <v>3503</v>
      </c>
      <c r="I142" s="138">
        <v>3</v>
      </c>
      <c r="J142" s="141">
        <f>หนองบัวลำภู!F55</f>
        <v>152704.43</v>
      </c>
      <c r="K142" s="142">
        <f>หนองบัวลำภู!AM55</f>
        <v>213355.28</v>
      </c>
      <c r="L142" s="143">
        <f>หนองบัวลำภู!AN55</f>
        <v>2117497.33</v>
      </c>
      <c r="M142" s="143">
        <f>หนองบัวลำภู!AO55</f>
        <v>2028424.4000000001</v>
      </c>
      <c r="N142" s="139"/>
      <c r="O142" s="139"/>
      <c r="P142" s="139"/>
      <c r="Q142" s="131">
        <f t="shared" si="5"/>
        <v>89072.929999999935</v>
      </c>
      <c r="R142" s="132">
        <f t="shared" si="6"/>
        <v>604.48111047673422</v>
      </c>
    </row>
    <row r="143" spans="1:18" x14ac:dyDescent="0.4">
      <c r="A143" s="138">
        <v>8</v>
      </c>
      <c r="B143" s="139" t="s">
        <v>63</v>
      </c>
      <c r="C143" s="139" t="s">
        <v>291</v>
      </c>
      <c r="D143" s="139" t="s">
        <v>98</v>
      </c>
      <c r="E143" s="139" t="s">
        <v>3</v>
      </c>
      <c r="F143" s="139" t="s">
        <v>180</v>
      </c>
      <c r="G143" s="139" t="s">
        <v>1422</v>
      </c>
      <c r="H143" s="140">
        <v>5709</v>
      </c>
      <c r="I143" s="138">
        <v>4</v>
      </c>
      <c r="J143" s="141">
        <f>หนองบัวลำภู!F56</f>
        <v>118382.88</v>
      </c>
      <c r="K143" s="142">
        <f>หนองบัวลำภู!AM56</f>
        <v>184782.86</v>
      </c>
      <c r="L143" s="143">
        <f>หนองบัวลำภู!AN56</f>
        <v>4428153.12</v>
      </c>
      <c r="M143" s="143">
        <f>หนองบัวลำภู!AO56</f>
        <v>4012347.74</v>
      </c>
      <c r="N143" s="139"/>
      <c r="O143" s="139"/>
      <c r="P143" s="139"/>
      <c r="Q143" s="131">
        <f t="shared" si="5"/>
        <v>415805.37999999989</v>
      </c>
      <c r="R143" s="132">
        <f t="shared" si="6"/>
        <v>775.64426694692588</v>
      </c>
    </row>
    <row r="144" spans="1:18" x14ac:dyDescent="0.4">
      <c r="A144" s="138">
        <v>9</v>
      </c>
      <c r="B144" s="139" t="s">
        <v>63</v>
      </c>
      <c r="C144" s="139" t="s">
        <v>291</v>
      </c>
      <c r="D144" s="139" t="s">
        <v>98</v>
      </c>
      <c r="E144" s="139" t="s">
        <v>3</v>
      </c>
      <c r="F144" s="139" t="s">
        <v>180</v>
      </c>
      <c r="G144" s="139" t="s">
        <v>658</v>
      </c>
      <c r="H144" s="140">
        <v>2754</v>
      </c>
      <c r="I144" s="138">
        <v>2</v>
      </c>
      <c r="J144" s="141">
        <f>หนองบัวลำภู!F57</f>
        <v>9504</v>
      </c>
      <c r="K144" s="142">
        <f>หนองบัวลำภู!AM57</f>
        <v>48989.14</v>
      </c>
      <c r="L144" s="143">
        <f>หนองบัวลำภู!AN57</f>
        <v>1897214.5299999998</v>
      </c>
      <c r="M144" s="143">
        <f>หนองบัวลำภู!AO57</f>
        <v>1933625.6</v>
      </c>
      <c r="N144" s="139"/>
      <c r="O144" s="139"/>
      <c r="P144" s="139"/>
      <c r="Q144" s="131">
        <f t="shared" si="5"/>
        <v>-36411.070000000298</v>
      </c>
      <c r="R144" s="132">
        <f t="shared" si="6"/>
        <v>688.89416485112554</v>
      </c>
    </row>
    <row r="145" spans="1:18" x14ac:dyDescent="0.4">
      <c r="A145" s="138">
        <v>10</v>
      </c>
      <c r="B145" s="139" t="s">
        <v>63</v>
      </c>
      <c r="C145" s="139" t="s">
        <v>291</v>
      </c>
      <c r="D145" s="139" t="s">
        <v>98</v>
      </c>
      <c r="E145" s="139" t="s">
        <v>3</v>
      </c>
      <c r="F145" s="139" t="s">
        <v>180</v>
      </c>
      <c r="G145" s="139" t="s">
        <v>659</v>
      </c>
      <c r="H145" s="140">
        <v>5299</v>
      </c>
      <c r="I145" s="138">
        <v>4</v>
      </c>
      <c r="J145" s="141">
        <f>หนองบัวลำภู!F58</f>
        <v>30688.77</v>
      </c>
      <c r="K145" s="142">
        <f>หนองบัวลำภู!AM58</f>
        <v>100411.9</v>
      </c>
      <c r="L145" s="143">
        <f>หนองบัวลำภู!AN58</f>
        <v>4559677.2300000004</v>
      </c>
      <c r="M145" s="143">
        <f>หนองบัวลำภู!AO58</f>
        <v>3790344.69</v>
      </c>
      <c r="N145" s="139"/>
      <c r="O145" s="139"/>
      <c r="P145" s="139"/>
      <c r="Q145" s="131">
        <f t="shared" si="5"/>
        <v>769332.5400000005</v>
      </c>
      <c r="R145" s="132">
        <f t="shared" si="6"/>
        <v>860.47881298358186</v>
      </c>
    </row>
    <row r="146" spans="1:18" x14ac:dyDescent="0.4">
      <c r="A146" s="138">
        <v>11</v>
      </c>
      <c r="B146" s="139" t="s">
        <v>63</v>
      </c>
      <c r="C146" s="139" t="s">
        <v>291</v>
      </c>
      <c r="D146" s="139" t="s">
        <v>98</v>
      </c>
      <c r="E146" s="139" t="s">
        <v>3</v>
      </c>
      <c r="F146" s="139" t="s">
        <v>180</v>
      </c>
      <c r="G146" s="139" t="s">
        <v>660</v>
      </c>
      <c r="H146" s="140">
        <v>3522</v>
      </c>
      <c r="I146" s="138">
        <v>3</v>
      </c>
      <c r="J146" s="141">
        <f>หนองบัวลำภู!F59</f>
        <v>69208.34</v>
      </c>
      <c r="K146" s="142">
        <f>หนองบัวลำภู!AM59</f>
        <v>29915.369999999995</v>
      </c>
      <c r="L146" s="143">
        <f>หนองบัวลำภู!AN59</f>
        <v>2640107.0699999998</v>
      </c>
      <c r="M146" s="143">
        <f>หนองบัวลำภู!AO59</f>
        <v>2471963.2000000002</v>
      </c>
      <c r="N146" s="139"/>
      <c r="O146" s="139"/>
      <c r="P146" s="139"/>
      <c r="Q146" s="131">
        <f t="shared" si="5"/>
        <v>168143.86999999965</v>
      </c>
      <c r="R146" s="132">
        <f t="shared" si="6"/>
        <v>749.60450596252122</v>
      </c>
    </row>
    <row r="147" spans="1:18" x14ac:dyDescent="0.4">
      <c r="A147" s="138">
        <v>12</v>
      </c>
      <c r="B147" s="139" t="s">
        <v>63</v>
      </c>
      <c r="C147" s="139" t="s">
        <v>291</v>
      </c>
      <c r="D147" s="139" t="s">
        <v>98</v>
      </c>
      <c r="E147" s="139" t="s">
        <v>3</v>
      </c>
      <c r="F147" s="139" t="s">
        <v>180</v>
      </c>
      <c r="G147" s="139" t="s">
        <v>661</v>
      </c>
      <c r="H147" s="140">
        <v>3001</v>
      </c>
      <c r="I147" s="138">
        <v>3</v>
      </c>
      <c r="J147" s="141">
        <f>หนองบัวลำภู!F60</f>
        <v>266235.13</v>
      </c>
      <c r="K147" s="142">
        <f>หนองบัวลำภู!AM60</f>
        <v>272955.13</v>
      </c>
      <c r="L147" s="143">
        <f>หนองบัวลำภู!AN60</f>
        <v>3638831.71</v>
      </c>
      <c r="M147" s="143">
        <f>หนองบัวลำภู!AO60</f>
        <v>2354387.2400000002</v>
      </c>
      <c r="N147" s="139"/>
      <c r="O147" s="139"/>
      <c r="P147" s="139"/>
      <c r="Q147" s="131">
        <f t="shared" si="5"/>
        <v>1284444.4699999997</v>
      </c>
      <c r="R147" s="132">
        <f t="shared" si="6"/>
        <v>1212.5397234255249</v>
      </c>
    </row>
    <row r="148" spans="1:18" x14ac:dyDescent="0.4">
      <c r="A148" s="138">
        <v>13</v>
      </c>
      <c r="B148" s="139" t="s">
        <v>63</v>
      </c>
      <c r="C148" s="139" t="s">
        <v>291</v>
      </c>
      <c r="D148" s="139" t="s">
        <v>98</v>
      </c>
      <c r="E148" s="139" t="s">
        <v>3</v>
      </c>
      <c r="F148" s="139" t="s">
        <v>180</v>
      </c>
      <c r="G148" s="139" t="s">
        <v>662</v>
      </c>
      <c r="H148" s="140">
        <v>1241</v>
      </c>
      <c r="I148" s="138">
        <v>1</v>
      </c>
      <c r="J148" s="141">
        <f>หนองบัวลำภู!F61</f>
        <v>39128.19</v>
      </c>
      <c r="K148" s="142">
        <f>หนองบัวลำภู!AM61</f>
        <v>114928.72999999998</v>
      </c>
      <c r="L148" s="143">
        <f>หนองบัวลำภู!AN61</f>
        <v>2205719.7200000002</v>
      </c>
      <c r="M148" s="143">
        <f>หนองบัวลำภู!AO61</f>
        <v>2083941.5499999998</v>
      </c>
      <c r="N148" s="139"/>
      <c r="O148" s="139"/>
      <c r="P148" s="139"/>
      <c r="Q148" s="131">
        <f t="shared" si="5"/>
        <v>121778.17000000039</v>
      </c>
      <c r="R148" s="132">
        <f t="shared" si="6"/>
        <v>1777.3728605962935</v>
      </c>
    </row>
    <row r="149" spans="1:18" x14ac:dyDescent="0.4">
      <c r="A149" s="138">
        <v>14</v>
      </c>
      <c r="B149" s="139" t="s">
        <v>63</v>
      </c>
      <c r="C149" s="139" t="s">
        <v>291</v>
      </c>
      <c r="D149" s="139" t="s">
        <v>98</v>
      </c>
      <c r="E149" s="139" t="s">
        <v>3</v>
      </c>
      <c r="F149" s="139" t="s">
        <v>180</v>
      </c>
      <c r="G149" s="139" t="s">
        <v>663</v>
      </c>
      <c r="H149" s="140">
        <v>3625</v>
      </c>
      <c r="I149" s="138">
        <v>3</v>
      </c>
      <c r="J149" s="141">
        <f>หนองบัวลำภู!F62</f>
        <v>388280.25</v>
      </c>
      <c r="K149" s="142">
        <f>หนองบัวลำภู!AM62</f>
        <v>447700.2</v>
      </c>
      <c r="L149" s="143">
        <f>หนองบัวลำภู!AN62</f>
        <v>3225180.65</v>
      </c>
      <c r="M149" s="143">
        <f>หนองบัวลำภู!AO62</f>
        <v>2952748.32</v>
      </c>
      <c r="N149" s="139"/>
      <c r="O149" s="139"/>
      <c r="P149" s="139"/>
      <c r="Q149" s="131">
        <f t="shared" si="5"/>
        <v>272432.33000000007</v>
      </c>
      <c r="R149" s="132">
        <f t="shared" si="6"/>
        <v>889.70500689655171</v>
      </c>
    </row>
    <row r="150" spans="1:18" x14ac:dyDescent="0.4">
      <c r="A150" s="138">
        <v>15</v>
      </c>
      <c r="B150" s="139" t="s">
        <v>63</v>
      </c>
      <c r="C150" s="139" t="s">
        <v>291</v>
      </c>
      <c r="D150" s="139" t="s">
        <v>98</v>
      </c>
      <c r="E150" s="139" t="s">
        <v>3</v>
      </c>
      <c r="F150" s="139" t="s">
        <v>180</v>
      </c>
      <c r="G150" s="139" t="s">
        <v>664</v>
      </c>
      <c r="H150" s="140">
        <v>6304</v>
      </c>
      <c r="I150" s="138">
        <v>5</v>
      </c>
      <c r="J150" s="141">
        <f>หนองบัวลำภู!F63</f>
        <v>197590.11</v>
      </c>
      <c r="K150" s="142">
        <f>หนองบัวลำภู!AM63</f>
        <v>266489.44999999995</v>
      </c>
      <c r="L150" s="143">
        <f>หนองบัวลำภู!AN63</f>
        <v>4656976.1899999995</v>
      </c>
      <c r="M150" s="143">
        <f>หนองบัวลำภู!AO63</f>
        <v>3926125.5700000003</v>
      </c>
      <c r="N150" s="139"/>
      <c r="O150" s="139"/>
      <c r="P150" s="139"/>
      <c r="Q150" s="131">
        <f t="shared" si="5"/>
        <v>730850.61999999918</v>
      </c>
      <c r="R150" s="132">
        <f t="shared" si="6"/>
        <v>738.73353267766493</v>
      </c>
    </row>
    <row r="151" spans="1:18" x14ac:dyDescent="0.4">
      <c r="A151" s="138">
        <v>16</v>
      </c>
      <c r="B151" s="139" t="s">
        <v>63</v>
      </c>
      <c r="C151" s="139" t="s">
        <v>291</v>
      </c>
      <c r="D151" s="139" t="s">
        <v>98</v>
      </c>
      <c r="E151" s="139" t="s">
        <v>3</v>
      </c>
      <c r="F151" s="139" t="s">
        <v>180</v>
      </c>
      <c r="G151" s="139" t="s">
        <v>665</v>
      </c>
      <c r="H151" s="140">
        <v>4738</v>
      </c>
      <c r="I151" s="138">
        <v>4</v>
      </c>
      <c r="J151" s="141">
        <f>หนองบัวลำภู!F64</f>
        <v>204107.16</v>
      </c>
      <c r="K151" s="142">
        <f>หนองบัวลำภู!AM64</f>
        <v>217916.19</v>
      </c>
      <c r="L151" s="143">
        <f>หนองบัวลำภู!AN64</f>
        <v>3684973.2</v>
      </c>
      <c r="M151" s="143">
        <f>หนองบัวลำภู!AO64</f>
        <v>3321280.64</v>
      </c>
      <c r="N151" s="139"/>
      <c r="O151" s="139"/>
      <c r="P151" s="139"/>
      <c r="Q151" s="131">
        <f t="shared" si="5"/>
        <v>363692.56000000006</v>
      </c>
      <c r="R151" s="132">
        <f t="shared" si="6"/>
        <v>777.74867032503175</v>
      </c>
    </row>
    <row r="152" spans="1:18" x14ac:dyDescent="0.4">
      <c r="A152" s="138">
        <v>17</v>
      </c>
      <c r="B152" s="139" t="s">
        <v>63</v>
      </c>
      <c r="C152" s="139" t="s">
        <v>291</v>
      </c>
      <c r="D152" s="139" t="s">
        <v>98</v>
      </c>
      <c r="E152" s="139" t="s">
        <v>3</v>
      </c>
      <c r="F152" s="139" t="s">
        <v>180</v>
      </c>
      <c r="G152" s="139" t="s">
        <v>666</v>
      </c>
      <c r="H152" s="140">
        <v>3535</v>
      </c>
      <c r="I152" s="138">
        <v>3</v>
      </c>
      <c r="J152" s="141">
        <f>หนองบัวลำภู!F65</f>
        <v>97298.68</v>
      </c>
      <c r="K152" s="142">
        <f>หนองบัวลำภู!AM65</f>
        <v>138521.49</v>
      </c>
      <c r="L152" s="143">
        <f>หนองบัวลำภู!AN65</f>
        <v>3008183.75</v>
      </c>
      <c r="M152" s="143">
        <f>หนองบัวลำภู!AO65</f>
        <v>2795314.63</v>
      </c>
      <c r="N152" s="139"/>
      <c r="O152" s="139"/>
      <c r="P152" s="139"/>
      <c r="Q152" s="131">
        <f t="shared" si="5"/>
        <v>212869.12000000011</v>
      </c>
      <c r="R152" s="132">
        <f t="shared" si="6"/>
        <v>850.97135785007072</v>
      </c>
    </row>
    <row r="153" spans="1:18" x14ac:dyDescent="0.4">
      <c r="A153" s="138">
        <v>18</v>
      </c>
      <c r="B153" s="139" t="s">
        <v>63</v>
      </c>
      <c r="C153" s="139" t="s">
        <v>291</v>
      </c>
      <c r="D153" s="139" t="s">
        <v>98</v>
      </c>
      <c r="E153" s="139" t="s">
        <v>3</v>
      </c>
      <c r="F153" s="139" t="s">
        <v>180</v>
      </c>
      <c r="G153" s="139" t="s">
        <v>667</v>
      </c>
      <c r="H153" s="140">
        <v>3889</v>
      </c>
      <c r="I153" s="138">
        <v>3</v>
      </c>
      <c r="J153" s="141">
        <f>หนองบัวลำภู!F66</f>
        <v>107887.34</v>
      </c>
      <c r="K153" s="142">
        <f>หนองบัวลำภู!AM66</f>
        <v>138693.82999999999</v>
      </c>
      <c r="L153" s="143">
        <f>หนองบัวลำภู!AN66</f>
        <v>3029415.81</v>
      </c>
      <c r="M153" s="143">
        <f>หนองบัวลำภู!AO66</f>
        <v>3080422.9899999998</v>
      </c>
      <c r="N153" s="139"/>
      <c r="O153" s="139"/>
      <c r="P153" s="139"/>
      <c r="Q153" s="131">
        <f t="shared" si="5"/>
        <v>-51007.179999999702</v>
      </c>
      <c r="R153" s="132">
        <f t="shared" si="6"/>
        <v>778.97038056055544</v>
      </c>
    </row>
    <row r="154" spans="1:18" s="150" customFormat="1" x14ac:dyDescent="0.4">
      <c r="A154" s="144">
        <v>4</v>
      </c>
      <c r="B154" s="145" t="s">
        <v>63</v>
      </c>
      <c r="C154" s="145"/>
      <c r="D154" s="145"/>
      <c r="E154" s="145" t="s">
        <v>77</v>
      </c>
      <c r="F154" s="145"/>
      <c r="G154" s="145" t="s">
        <v>293</v>
      </c>
      <c r="H154" s="151">
        <f>SUM(H136:H153)</f>
        <v>74341</v>
      </c>
      <c r="I154" s="144"/>
      <c r="J154" s="147">
        <f>SUM(J136:J153)</f>
        <v>3159163.66</v>
      </c>
      <c r="K154" s="147">
        <f>SUM(K136:K153)</f>
        <v>3909105.84</v>
      </c>
      <c r="L154" s="147">
        <f>SUM(L136:L153)</f>
        <v>60421657.609999999</v>
      </c>
      <c r="M154" s="147">
        <f>SUM(M136:M153)</f>
        <v>54607194.730000004</v>
      </c>
      <c r="N154" s="145">
        <v>17</v>
      </c>
      <c r="O154" s="145">
        <v>17</v>
      </c>
      <c r="P154" s="145">
        <f>N154-O154</f>
        <v>0</v>
      </c>
      <c r="Q154" s="148">
        <f t="shared" si="5"/>
        <v>5814462.8799999952</v>
      </c>
      <c r="R154" s="149">
        <f>L154/H154</f>
        <v>812.7635841594813</v>
      </c>
    </row>
    <row r="155" spans="1:18" x14ac:dyDescent="0.4">
      <c r="A155" s="138">
        <v>1</v>
      </c>
      <c r="B155" s="139" t="s">
        <v>63</v>
      </c>
      <c r="C155" s="139" t="s">
        <v>294</v>
      </c>
      <c r="D155" s="139" t="s">
        <v>105</v>
      </c>
      <c r="E155" s="139" t="s">
        <v>4</v>
      </c>
      <c r="F155" s="139" t="s">
        <v>210</v>
      </c>
      <c r="G155" s="139" t="s">
        <v>295</v>
      </c>
      <c r="H155" s="140"/>
      <c r="I155" s="138"/>
      <c r="J155" s="141"/>
      <c r="K155" s="142"/>
      <c r="L155" s="143"/>
      <c r="M155" s="143"/>
      <c r="N155" s="139"/>
      <c r="O155" s="139"/>
      <c r="P155" s="139"/>
    </row>
    <row r="156" spans="1:18" x14ac:dyDescent="0.4">
      <c r="A156" s="138">
        <v>2</v>
      </c>
      <c r="B156" s="139" t="s">
        <v>63</v>
      </c>
      <c r="C156" s="139" t="s">
        <v>294</v>
      </c>
      <c r="D156" s="139" t="s">
        <v>105</v>
      </c>
      <c r="E156" s="139" t="s">
        <v>4</v>
      </c>
      <c r="F156" s="139" t="s">
        <v>180</v>
      </c>
      <c r="G156" s="139" t="s">
        <v>668</v>
      </c>
      <c r="H156" s="140">
        <v>3322</v>
      </c>
      <c r="I156" s="138">
        <v>3</v>
      </c>
      <c r="J156" s="141">
        <f>หนองบัวลำภู!F67</f>
        <v>689150.03</v>
      </c>
      <c r="K156" s="142">
        <f>หนองบัวลำภู!AM67</f>
        <v>748822.75</v>
      </c>
      <c r="L156" s="143">
        <f>หนองบัวลำภู!AN67</f>
        <v>2597391.25</v>
      </c>
      <c r="M156" s="143">
        <f>หนองบัวลำภู!AO67</f>
        <v>2633632.11</v>
      </c>
      <c r="N156" s="139"/>
      <c r="O156" s="139"/>
      <c r="P156" s="139"/>
      <c r="Q156" s="131">
        <f t="shared" si="5"/>
        <v>-36240.85999999987</v>
      </c>
      <c r="R156" s="132">
        <f t="shared" si="6"/>
        <v>781.87575255869956</v>
      </c>
    </row>
    <row r="157" spans="1:18" x14ac:dyDescent="0.4">
      <c r="A157" s="138">
        <v>3</v>
      </c>
      <c r="B157" s="139" t="s">
        <v>63</v>
      </c>
      <c r="C157" s="139" t="s">
        <v>294</v>
      </c>
      <c r="D157" s="139" t="s">
        <v>105</v>
      </c>
      <c r="E157" s="139" t="s">
        <v>4</v>
      </c>
      <c r="F157" s="139" t="s">
        <v>180</v>
      </c>
      <c r="G157" s="139" t="s">
        <v>669</v>
      </c>
      <c r="H157" s="140">
        <v>3383</v>
      </c>
      <c r="I157" s="138">
        <v>3</v>
      </c>
      <c r="J157" s="141">
        <f>หนองบัวลำภู!F68</f>
        <v>130145.04</v>
      </c>
      <c r="K157" s="141">
        <f>หนองบัวลำภู!AM68</f>
        <v>94625.289999999979</v>
      </c>
      <c r="L157" s="143">
        <f>หนองบัวลำภู!AN68</f>
        <v>2482988.0700000003</v>
      </c>
      <c r="M157" s="143">
        <f>หนองบัวลำภู!AO68</f>
        <v>2729518.85</v>
      </c>
      <c r="N157" s="139"/>
      <c r="O157" s="139"/>
      <c r="P157" s="139"/>
      <c r="Q157" s="131">
        <f t="shared" si="5"/>
        <v>-246530.7799999998</v>
      </c>
      <c r="R157" s="132">
        <f t="shared" si="6"/>
        <v>733.96041087791912</v>
      </c>
    </row>
    <row r="158" spans="1:18" x14ac:dyDescent="0.4">
      <c r="A158" s="138">
        <v>4</v>
      </c>
      <c r="B158" s="139" t="s">
        <v>63</v>
      </c>
      <c r="C158" s="139" t="s">
        <v>294</v>
      </c>
      <c r="D158" s="139" t="s">
        <v>105</v>
      </c>
      <c r="E158" s="139" t="s">
        <v>4</v>
      </c>
      <c r="F158" s="139" t="s">
        <v>180</v>
      </c>
      <c r="G158" s="139" t="s">
        <v>670</v>
      </c>
      <c r="H158" s="140">
        <v>9605</v>
      </c>
      <c r="I158" s="138">
        <v>5</v>
      </c>
      <c r="J158" s="141">
        <f>หนองบัวลำภู!F69</f>
        <v>456394.57</v>
      </c>
      <c r="K158" s="142">
        <f>หนองบัวลำภู!AM69</f>
        <v>480092.2</v>
      </c>
      <c r="L158" s="143">
        <f>หนองบัวลำภู!AN69</f>
        <v>5869265.4700000007</v>
      </c>
      <c r="M158" s="143">
        <f>หนองบัวลำภู!AO69</f>
        <v>5701583.2500000009</v>
      </c>
      <c r="N158" s="139"/>
      <c r="O158" s="139"/>
      <c r="P158" s="139"/>
      <c r="Q158" s="131">
        <f t="shared" si="5"/>
        <v>167682.21999999974</v>
      </c>
      <c r="R158" s="132">
        <f t="shared" si="6"/>
        <v>611.06355752212392</v>
      </c>
    </row>
    <row r="159" spans="1:18" x14ac:dyDescent="0.4">
      <c r="A159" s="138">
        <v>5</v>
      </c>
      <c r="B159" s="139" t="s">
        <v>63</v>
      </c>
      <c r="C159" s="139" t="s">
        <v>294</v>
      </c>
      <c r="D159" s="139" t="s">
        <v>105</v>
      </c>
      <c r="E159" s="139" t="s">
        <v>4</v>
      </c>
      <c r="F159" s="139" t="s">
        <v>180</v>
      </c>
      <c r="G159" s="139" t="s">
        <v>671</v>
      </c>
      <c r="H159" s="140">
        <v>2921</v>
      </c>
      <c r="I159" s="138">
        <v>2</v>
      </c>
      <c r="J159" s="141">
        <f>หนองบัวลำภู!F70</f>
        <v>137871.41</v>
      </c>
      <c r="K159" s="141">
        <f>หนองบัวลำภู!AM70</f>
        <v>215715.66999999998</v>
      </c>
      <c r="L159" s="143">
        <f>หนองบัวลำภู!AN70</f>
        <v>2210976.34</v>
      </c>
      <c r="M159" s="143">
        <f>หนองบัวลำภู!AO70</f>
        <v>2068898.73</v>
      </c>
      <c r="N159" s="139"/>
      <c r="O159" s="139"/>
      <c r="P159" s="139"/>
      <c r="Q159" s="131">
        <f t="shared" si="5"/>
        <v>142077.60999999987</v>
      </c>
      <c r="R159" s="132">
        <f t="shared" si="6"/>
        <v>756.92445737761034</v>
      </c>
    </row>
    <row r="160" spans="1:18" x14ac:dyDescent="0.4">
      <c r="A160" s="138">
        <v>6</v>
      </c>
      <c r="B160" s="139" t="s">
        <v>63</v>
      </c>
      <c r="C160" s="139" t="s">
        <v>294</v>
      </c>
      <c r="D160" s="139" t="s">
        <v>105</v>
      </c>
      <c r="E160" s="139" t="s">
        <v>4</v>
      </c>
      <c r="F160" s="139" t="s">
        <v>180</v>
      </c>
      <c r="G160" s="139" t="s">
        <v>672</v>
      </c>
      <c r="H160" s="140">
        <v>3783</v>
      </c>
      <c r="I160" s="138">
        <v>3</v>
      </c>
      <c r="J160" s="141">
        <f>หนองบัวลำภู!F71</f>
        <v>437853.63</v>
      </c>
      <c r="K160" s="142">
        <f>หนองบัวลำภู!AM71</f>
        <v>466873</v>
      </c>
      <c r="L160" s="143">
        <f>หนองบัวลำภู!AN71</f>
        <v>702783.73</v>
      </c>
      <c r="M160" s="143">
        <f>หนองบัวลำภู!AO71</f>
        <v>2402611.3199999998</v>
      </c>
      <c r="N160" s="139"/>
      <c r="O160" s="139"/>
      <c r="P160" s="139"/>
      <c r="Q160" s="131">
        <f t="shared" si="5"/>
        <v>-1699827.5899999999</v>
      </c>
      <c r="R160" s="132">
        <f t="shared" si="6"/>
        <v>185.77418186624371</v>
      </c>
    </row>
    <row r="161" spans="1:18" x14ac:dyDescent="0.4">
      <c r="A161" s="138">
        <v>7</v>
      </c>
      <c r="B161" s="139" t="s">
        <v>63</v>
      </c>
      <c r="C161" s="139" t="s">
        <v>294</v>
      </c>
      <c r="D161" s="139" t="s">
        <v>105</v>
      </c>
      <c r="E161" s="139" t="s">
        <v>4</v>
      </c>
      <c r="F161" s="139" t="s">
        <v>180</v>
      </c>
      <c r="G161" s="139" t="s">
        <v>673</v>
      </c>
      <c r="H161" s="140">
        <v>3268</v>
      </c>
      <c r="I161" s="138">
        <v>3</v>
      </c>
      <c r="J161" s="141">
        <f>หนองบัวลำภู!F72</f>
        <v>138650.26999999999</v>
      </c>
      <c r="K161" s="142">
        <f>หนองบัวลำภู!AM72</f>
        <v>166810.25999999998</v>
      </c>
      <c r="L161" s="143">
        <f>หนองบัวลำภู!AN72</f>
        <v>2978709.49</v>
      </c>
      <c r="M161" s="143">
        <f>หนองบัวลำภู!AO72</f>
        <v>2819375.9899999998</v>
      </c>
      <c r="N161" s="139"/>
      <c r="O161" s="139"/>
      <c r="P161" s="139"/>
      <c r="Q161" s="131">
        <f t="shared" si="5"/>
        <v>159333.50000000047</v>
      </c>
      <c r="R161" s="132">
        <f t="shared" si="6"/>
        <v>911.47781211750316</v>
      </c>
    </row>
    <row r="162" spans="1:18" x14ac:dyDescent="0.4">
      <c r="A162" s="138">
        <v>8</v>
      </c>
      <c r="B162" s="139" t="s">
        <v>63</v>
      </c>
      <c r="C162" s="139" t="s">
        <v>294</v>
      </c>
      <c r="D162" s="139" t="s">
        <v>105</v>
      </c>
      <c r="E162" s="139" t="s">
        <v>4</v>
      </c>
      <c r="F162" s="139" t="s">
        <v>180</v>
      </c>
      <c r="G162" s="139" t="s">
        <v>674</v>
      </c>
      <c r="H162" s="140">
        <v>3398</v>
      </c>
      <c r="I162" s="138">
        <v>3</v>
      </c>
      <c r="J162" s="141">
        <f>หนองบัวลำภู!F73</f>
        <v>58915.07</v>
      </c>
      <c r="K162" s="141">
        <f>หนองบัวลำภู!AM73</f>
        <v>139384.4</v>
      </c>
      <c r="L162" s="143">
        <f>หนองบัวลำภู!AN73</f>
        <v>3026180.2800000003</v>
      </c>
      <c r="M162" s="143">
        <f>หนองบัวลำภู!AO73</f>
        <v>3175593.6599999997</v>
      </c>
      <c r="N162" s="139"/>
      <c r="O162" s="139"/>
      <c r="P162" s="139"/>
      <c r="Q162" s="131">
        <f t="shared" si="5"/>
        <v>-149413.37999999942</v>
      </c>
      <c r="R162" s="132">
        <f t="shared" si="6"/>
        <v>890.57689228958213</v>
      </c>
    </row>
    <row r="163" spans="1:18" x14ac:dyDescent="0.4">
      <c r="A163" s="138">
        <v>9</v>
      </c>
      <c r="B163" s="139" t="s">
        <v>63</v>
      </c>
      <c r="C163" s="139" t="s">
        <v>294</v>
      </c>
      <c r="D163" s="139" t="s">
        <v>105</v>
      </c>
      <c r="E163" s="139" t="s">
        <v>4</v>
      </c>
      <c r="F163" s="139" t="s">
        <v>180</v>
      </c>
      <c r="G163" s="139" t="s">
        <v>675</v>
      </c>
      <c r="H163" s="140">
        <v>4777</v>
      </c>
      <c r="I163" s="138">
        <v>4</v>
      </c>
      <c r="J163" s="141">
        <f>หนองบัวลำภู!F74</f>
        <v>235547.79</v>
      </c>
      <c r="K163" s="141">
        <f>หนองบัวลำภู!AM74</f>
        <v>304239.09000000003</v>
      </c>
      <c r="L163" s="143">
        <f>หนองบัวลำภู!AN74</f>
        <v>2752097.23</v>
      </c>
      <c r="M163" s="143">
        <f>หนองบัวลำภู!AO74</f>
        <v>2786802.11</v>
      </c>
      <c r="N163" s="139"/>
      <c r="O163" s="139"/>
      <c r="P163" s="139"/>
      <c r="Q163" s="131">
        <f t="shared" si="5"/>
        <v>-34704.879999999888</v>
      </c>
      <c r="R163" s="132">
        <f t="shared" si="6"/>
        <v>576.11413648733514</v>
      </c>
    </row>
    <row r="164" spans="1:18" x14ac:dyDescent="0.4">
      <c r="A164" s="138">
        <v>10</v>
      </c>
      <c r="B164" s="139" t="s">
        <v>63</v>
      </c>
      <c r="C164" s="139" t="s">
        <v>294</v>
      </c>
      <c r="D164" s="139" t="s">
        <v>105</v>
      </c>
      <c r="E164" s="139" t="s">
        <v>4</v>
      </c>
      <c r="F164" s="139" t="s">
        <v>180</v>
      </c>
      <c r="G164" s="139" t="s">
        <v>676</v>
      </c>
      <c r="H164" s="140">
        <v>2834</v>
      </c>
      <c r="I164" s="138">
        <v>2</v>
      </c>
      <c r="J164" s="141">
        <f>หนองบัวลำภู!F75</f>
        <v>55500.82</v>
      </c>
      <c r="K164" s="141">
        <f>หนองบัวลำภู!AM75</f>
        <v>-49870.19</v>
      </c>
      <c r="L164" s="143">
        <f>หนองบัวลำภู!AN75</f>
        <v>1904130.39</v>
      </c>
      <c r="M164" s="143">
        <f>หนองบัวลำภู!AO75</f>
        <v>2115395.7999999998</v>
      </c>
      <c r="N164" s="139"/>
      <c r="O164" s="139"/>
      <c r="P164" s="139"/>
      <c r="Q164" s="131">
        <f t="shared" si="5"/>
        <v>-211265.40999999992</v>
      </c>
      <c r="R164" s="132">
        <f t="shared" si="6"/>
        <v>671.88792872265344</v>
      </c>
    </row>
    <row r="165" spans="1:18" x14ac:dyDescent="0.4">
      <c r="A165" s="138">
        <v>11</v>
      </c>
      <c r="B165" s="139" t="s">
        <v>63</v>
      </c>
      <c r="C165" s="139" t="s">
        <v>294</v>
      </c>
      <c r="D165" s="139" t="s">
        <v>105</v>
      </c>
      <c r="E165" s="139" t="s">
        <v>4</v>
      </c>
      <c r="F165" s="139" t="s">
        <v>180</v>
      </c>
      <c r="G165" s="139" t="s">
        <v>677</v>
      </c>
      <c r="H165" s="140">
        <v>2338</v>
      </c>
      <c r="I165" s="138">
        <v>2</v>
      </c>
      <c r="J165" s="141">
        <f>หนองบัวลำภู!F76</f>
        <v>93496.02</v>
      </c>
      <c r="K165" s="142">
        <f>หนองบัวลำภู!AM76</f>
        <v>166750.20000000001</v>
      </c>
      <c r="L165" s="143">
        <f>หนองบัวลำภู!AN76</f>
        <v>2061782.21</v>
      </c>
      <c r="M165" s="143">
        <f>หนองบัวลำภู!AO76</f>
        <v>2016385.27</v>
      </c>
      <c r="N165" s="139"/>
      <c r="O165" s="139"/>
      <c r="P165" s="139"/>
      <c r="Q165" s="131">
        <f t="shared" si="5"/>
        <v>45396.939999999944</v>
      </c>
      <c r="R165" s="132">
        <f t="shared" si="6"/>
        <v>881.85723267750211</v>
      </c>
    </row>
    <row r="166" spans="1:18" x14ac:dyDescent="0.4">
      <c r="A166" s="138">
        <v>12</v>
      </c>
      <c r="B166" s="139" t="s">
        <v>63</v>
      </c>
      <c r="C166" s="139" t="s">
        <v>294</v>
      </c>
      <c r="D166" s="139" t="s">
        <v>105</v>
      </c>
      <c r="E166" s="139" t="s">
        <v>4</v>
      </c>
      <c r="F166" s="139" t="s">
        <v>180</v>
      </c>
      <c r="G166" s="139" t="s">
        <v>678</v>
      </c>
      <c r="H166" s="140">
        <v>4599</v>
      </c>
      <c r="I166" s="138">
        <v>4</v>
      </c>
      <c r="J166" s="141">
        <f>หนองบัวลำภู!F77</f>
        <v>346568.86</v>
      </c>
      <c r="K166" s="142">
        <f>หนองบัวลำภู!AM77</f>
        <v>352328.44</v>
      </c>
      <c r="L166" s="143">
        <f>หนองบัวลำภู!AN77</f>
        <v>2632927.19</v>
      </c>
      <c r="M166" s="143">
        <f>หนองบัวลำภู!AO77</f>
        <v>3148507.49</v>
      </c>
      <c r="N166" s="139"/>
      <c r="O166" s="139"/>
      <c r="P166" s="139"/>
      <c r="Q166" s="131">
        <f t="shared" si="5"/>
        <v>-515580.30000000028</v>
      </c>
      <c r="R166" s="132">
        <f t="shared" si="6"/>
        <v>572.49993259404221</v>
      </c>
    </row>
    <row r="167" spans="1:18" x14ac:dyDescent="0.4">
      <c r="A167" s="138">
        <v>13</v>
      </c>
      <c r="B167" s="139" t="s">
        <v>63</v>
      </c>
      <c r="C167" s="139" t="s">
        <v>294</v>
      </c>
      <c r="D167" s="139" t="s">
        <v>105</v>
      </c>
      <c r="E167" s="139" t="s">
        <v>4</v>
      </c>
      <c r="F167" s="139" t="s">
        <v>180</v>
      </c>
      <c r="G167" s="139" t="s">
        <v>679</v>
      </c>
      <c r="H167" s="140">
        <v>1481</v>
      </c>
      <c r="I167" s="138">
        <v>1</v>
      </c>
      <c r="J167" s="141">
        <f>หนองบัวลำภู!F78</f>
        <v>59117.88</v>
      </c>
      <c r="K167" s="141">
        <f>หนองบัวลำภู!AM78</f>
        <v>95019.19</v>
      </c>
      <c r="L167" s="143">
        <f>หนองบัวลำภู!AN78</f>
        <v>2043885.03</v>
      </c>
      <c r="M167" s="143">
        <f>หนองบัวลำภู!AO78</f>
        <v>1948229.14</v>
      </c>
      <c r="N167" s="139"/>
      <c r="O167" s="139"/>
      <c r="P167" s="139"/>
      <c r="Q167" s="131">
        <f t="shared" si="5"/>
        <v>95655.89000000013</v>
      </c>
      <c r="R167" s="132">
        <f t="shared" si="6"/>
        <v>1380.0709182984469</v>
      </c>
    </row>
    <row r="168" spans="1:18" x14ac:dyDescent="0.4">
      <c r="A168" s="138">
        <v>14</v>
      </c>
      <c r="B168" s="139" t="s">
        <v>63</v>
      </c>
      <c r="C168" s="139" t="s">
        <v>294</v>
      </c>
      <c r="D168" s="139" t="s">
        <v>105</v>
      </c>
      <c r="E168" s="139" t="s">
        <v>4</v>
      </c>
      <c r="F168" s="139" t="s">
        <v>180</v>
      </c>
      <c r="G168" s="139" t="s">
        <v>680</v>
      </c>
      <c r="H168" s="140">
        <v>2622</v>
      </c>
      <c r="I168" s="138">
        <v>2</v>
      </c>
      <c r="J168" s="141">
        <f>หนองบัวลำภู!F79</f>
        <v>379868.71</v>
      </c>
      <c r="K168" s="142">
        <f>หนองบัวลำภู!AM79</f>
        <v>417042.94</v>
      </c>
      <c r="L168" s="143">
        <f>หนองบัวลำภู!AN79</f>
        <v>2355276.46</v>
      </c>
      <c r="M168" s="143">
        <f>หนองบัวลำภู!AO79</f>
        <v>2407997.0699999998</v>
      </c>
      <c r="N168" s="139"/>
      <c r="O168" s="139"/>
      <c r="P168" s="139"/>
      <c r="Q168" s="131">
        <f t="shared" si="5"/>
        <v>-52720.60999999987</v>
      </c>
      <c r="R168" s="132">
        <f t="shared" si="6"/>
        <v>898.2747749809306</v>
      </c>
    </row>
    <row r="169" spans="1:18" s="150" customFormat="1" x14ac:dyDescent="0.4">
      <c r="A169" s="144">
        <v>5</v>
      </c>
      <c r="B169" s="145" t="s">
        <v>63</v>
      </c>
      <c r="C169" s="145"/>
      <c r="D169" s="145"/>
      <c r="E169" s="145" t="s">
        <v>77</v>
      </c>
      <c r="F169" s="145"/>
      <c r="G169" s="145" t="s">
        <v>296</v>
      </c>
      <c r="H169" s="151">
        <f>SUM(H155:H168)</f>
        <v>48331</v>
      </c>
      <c r="I169" s="144"/>
      <c r="J169" s="147">
        <f>SUM(J155:J168)</f>
        <v>3219080.0999999996</v>
      </c>
      <c r="K169" s="147">
        <f>SUM(K155:K168)</f>
        <v>3597833.2399999998</v>
      </c>
      <c r="L169" s="147">
        <f>SUM(L155:L168)</f>
        <v>33618393.140000008</v>
      </c>
      <c r="M169" s="147">
        <f>SUM(M155:M168)</f>
        <v>35954530.789999999</v>
      </c>
      <c r="N169" s="145">
        <v>13</v>
      </c>
      <c r="O169" s="145">
        <v>13</v>
      </c>
      <c r="P169" s="145">
        <f>N169-O169</f>
        <v>0</v>
      </c>
      <c r="Q169" s="148">
        <f t="shared" si="5"/>
        <v>-2336137.6499999911</v>
      </c>
      <c r="R169" s="149">
        <f>L169/H169</f>
        <v>695.58654155717875</v>
      </c>
    </row>
    <row r="170" spans="1:18" x14ac:dyDescent="0.4">
      <c r="A170" s="138">
        <v>1</v>
      </c>
      <c r="B170" s="139" t="s">
        <v>63</v>
      </c>
      <c r="C170" s="139" t="s">
        <v>297</v>
      </c>
      <c r="D170" s="139" t="s">
        <v>112</v>
      </c>
      <c r="E170" s="139" t="s">
        <v>5</v>
      </c>
      <c r="F170" s="139" t="s">
        <v>210</v>
      </c>
      <c r="G170" s="139" t="s">
        <v>298</v>
      </c>
      <c r="H170" s="140"/>
      <c r="I170" s="138"/>
      <c r="J170" s="141"/>
      <c r="K170" s="142"/>
      <c r="L170" s="143"/>
      <c r="M170" s="143"/>
      <c r="N170" s="139"/>
      <c r="O170" s="139"/>
      <c r="P170" s="139"/>
    </row>
    <row r="171" spans="1:18" x14ac:dyDescent="0.4">
      <c r="A171" s="138">
        <v>2</v>
      </c>
      <c r="B171" s="139" t="s">
        <v>63</v>
      </c>
      <c r="C171" s="139" t="s">
        <v>297</v>
      </c>
      <c r="D171" s="139" t="s">
        <v>112</v>
      </c>
      <c r="E171" s="139" t="s">
        <v>5</v>
      </c>
      <c r="F171" s="139" t="s">
        <v>180</v>
      </c>
      <c r="G171" s="139" t="s">
        <v>681</v>
      </c>
      <c r="H171" s="140">
        <v>4703</v>
      </c>
      <c r="I171" s="138">
        <v>4</v>
      </c>
      <c r="J171" s="141">
        <f>หนองบัวลำภู!F80</f>
        <v>109005.9</v>
      </c>
      <c r="K171" s="142">
        <f>หนองบัวลำภู!AM80</f>
        <v>123548.20000000001</v>
      </c>
      <c r="L171" s="143">
        <f>หนองบัวลำภู!AN80</f>
        <v>2416476.52</v>
      </c>
      <c r="M171" s="143">
        <f>หนองบัวลำภู!AO80</f>
        <v>2611966.35</v>
      </c>
      <c r="N171" s="139"/>
      <c r="O171" s="139"/>
      <c r="P171" s="139"/>
      <c r="Q171" s="131">
        <f t="shared" si="5"/>
        <v>-195489.83000000007</v>
      </c>
      <c r="R171" s="132">
        <f t="shared" si="6"/>
        <v>513.81597278332981</v>
      </c>
    </row>
    <row r="172" spans="1:18" x14ac:dyDescent="0.4">
      <c r="A172" s="138">
        <v>3</v>
      </c>
      <c r="B172" s="139" t="s">
        <v>63</v>
      </c>
      <c r="C172" s="139" t="s">
        <v>297</v>
      </c>
      <c r="D172" s="139" t="s">
        <v>112</v>
      </c>
      <c r="E172" s="139" t="s">
        <v>5</v>
      </c>
      <c r="F172" s="139" t="s">
        <v>180</v>
      </c>
      <c r="G172" s="139" t="s">
        <v>682</v>
      </c>
      <c r="H172" s="140">
        <v>1824</v>
      </c>
      <c r="I172" s="138">
        <v>2</v>
      </c>
      <c r="J172" s="141">
        <f>หนองบัวลำภู!F81</f>
        <v>78477.72</v>
      </c>
      <c r="K172" s="142">
        <f>หนองบัวลำภู!AM81</f>
        <v>130777.36</v>
      </c>
      <c r="L172" s="143">
        <f>หนองบัวลำภู!AN81</f>
        <v>1500167.4300000002</v>
      </c>
      <c r="M172" s="143">
        <f>หนองบัวลำภู!AO81</f>
        <v>1552551.55</v>
      </c>
      <c r="N172" s="139"/>
      <c r="O172" s="139"/>
      <c r="P172" s="139"/>
      <c r="Q172" s="131">
        <f t="shared" si="5"/>
        <v>-52384.119999999879</v>
      </c>
      <c r="R172" s="132">
        <f t="shared" si="6"/>
        <v>822.46021381578953</v>
      </c>
    </row>
    <row r="173" spans="1:18" x14ac:dyDescent="0.4">
      <c r="A173" s="138">
        <v>4</v>
      </c>
      <c r="B173" s="139" t="s">
        <v>63</v>
      </c>
      <c r="C173" s="139" t="s">
        <v>297</v>
      </c>
      <c r="D173" s="139" t="s">
        <v>112</v>
      </c>
      <c r="E173" s="139" t="s">
        <v>5</v>
      </c>
      <c r="F173" s="139" t="s">
        <v>180</v>
      </c>
      <c r="G173" s="139" t="s">
        <v>683</v>
      </c>
      <c r="H173" s="140">
        <v>4559</v>
      </c>
      <c r="I173" s="138">
        <v>4</v>
      </c>
      <c r="J173" s="141">
        <f>หนองบัวลำภู!F82</f>
        <v>153728.88</v>
      </c>
      <c r="K173" s="142">
        <f>หนองบัวลำภู!AM82</f>
        <v>153449.72</v>
      </c>
      <c r="L173" s="143">
        <f>หนองบัวลำภู!AN82</f>
        <v>2860385.8899999997</v>
      </c>
      <c r="M173" s="143">
        <f>หนองบัวลำภู!AO82</f>
        <v>2874174.18</v>
      </c>
      <c r="N173" s="139"/>
      <c r="O173" s="139"/>
      <c r="P173" s="139"/>
      <c r="Q173" s="131">
        <f t="shared" si="5"/>
        <v>-13788.290000000503</v>
      </c>
      <c r="R173" s="132">
        <f t="shared" si="6"/>
        <v>627.41519850844475</v>
      </c>
    </row>
    <row r="174" spans="1:18" x14ac:dyDescent="0.4">
      <c r="A174" s="138">
        <v>5</v>
      </c>
      <c r="B174" s="139" t="s">
        <v>63</v>
      </c>
      <c r="C174" s="139" t="s">
        <v>297</v>
      </c>
      <c r="D174" s="139" t="s">
        <v>112</v>
      </c>
      <c r="E174" s="139" t="s">
        <v>5</v>
      </c>
      <c r="F174" s="139" t="s">
        <v>180</v>
      </c>
      <c r="G174" s="139" t="s">
        <v>684</v>
      </c>
      <c r="H174" s="140">
        <v>4777</v>
      </c>
      <c r="I174" s="138">
        <v>4</v>
      </c>
      <c r="J174" s="141">
        <f>หนองบัวลำภู!F83</f>
        <v>393178.4</v>
      </c>
      <c r="K174" s="142">
        <f>หนองบัวลำภู!AM83</f>
        <v>475888.78</v>
      </c>
      <c r="L174" s="143">
        <f>หนองบัวลำภู!AN83</f>
        <v>4029575.28</v>
      </c>
      <c r="M174" s="143">
        <f>หนองบัวลำภู!AO83</f>
        <v>3295731.99</v>
      </c>
      <c r="N174" s="139"/>
      <c r="O174" s="139"/>
      <c r="P174" s="139"/>
      <c r="Q174" s="131">
        <f t="shared" si="5"/>
        <v>733843.28999999957</v>
      </c>
      <c r="R174" s="132">
        <f t="shared" si="6"/>
        <v>843.53679715302485</v>
      </c>
    </row>
    <row r="175" spans="1:18" x14ac:dyDescent="0.4">
      <c r="A175" s="138">
        <v>6</v>
      </c>
      <c r="B175" s="139" t="s">
        <v>63</v>
      </c>
      <c r="C175" s="139" t="s">
        <v>297</v>
      </c>
      <c r="D175" s="139" t="s">
        <v>112</v>
      </c>
      <c r="E175" s="139" t="s">
        <v>5</v>
      </c>
      <c r="F175" s="139" t="s">
        <v>180</v>
      </c>
      <c r="G175" s="139" t="s">
        <v>685</v>
      </c>
      <c r="H175" s="140">
        <v>2103</v>
      </c>
      <c r="I175" s="138">
        <v>2</v>
      </c>
      <c r="J175" s="141">
        <f>หนองบัวลำภู!F84</f>
        <v>19001.439999999999</v>
      </c>
      <c r="K175" s="142">
        <f>หนองบัวลำภู!AM84</f>
        <v>8055.43</v>
      </c>
      <c r="L175" s="143">
        <f>หนองบัวลำภู!AN84</f>
        <v>1725125.3900000001</v>
      </c>
      <c r="M175" s="143">
        <f>หนองบัวลำภู!AO84</f>
        <v>2096501.69</v>
      </c>
      <c r="N175" s="139"/>
      <c r="O175" s="139"/>
      <c r="P175" s="139"/>
      <c r="Q175" s="131">
        <f t="shared" si="5"/>
        <v>-371376.29999999981</v>
      </c>
      <c r="R175" s="132">
        <f t="shared" si="6"/>
        <v>820.31640038040905</v>
      </c>
    </row>
    <row r="176" spans="1:18" x14ac:dyDescent="0.4">
      <c r="A176" s="138">
        <v>7</v>
      </c>
      <c r="B176" s="139" t="s">
        <v>63</v>
      </c>
      <c r="C176" s="139" t="s">
        <v>297</v>
      </c>
      <c r="D176" s="139" t="s">
        <v>112</v>
      </c>
      <c r="E176" s="139" t="s">
        <v>5</v>
      </c>
      <c r="F176" s="139" t="s">
        <v>180</v>
      </c>
      <c r="G176" s="139" t="s">
        <v>686</v>
      </c>
      <c r="H176" s="140">
        <v>5166</v>
      </c>
      <c r="I176" s="138">
        <v>4</v>
      </c>
      <c r="J176" s="141">
        <f>หนองบัวลำภู!F85</f>
        <v>470653.36</v>
      </c>
      <c r="K176" s="142">
        <f>หนองบัวลำภู!AM85</f>
        <v>497492.44999999995</v>
      </c>
      <c r="L176" s="143">
        <f>หนองบัวลำภู!AN85</f>
        <v>3224250.05</v>
      </c>
      <c r="M176" s="143">
        <f>หนองบัวลำภู!AO85</f>
        <v>3165778.39</v>
      </c>
      <c r="N176" s="139"/>
      <c r="O176" s="139"/>
      <c r="P176" s="139"/>
      <c r="Q176" s="131">
        <f t="shared" si="5"/>
        <v>58471.659999999683</v>
      </c>
      <c r="R176" s="132">
        <f t="shared" si="6"/>
        <v>624.12892953929531</v>
      </c>
    </row>
    <row r="177" spans="1:18" x14ac:dyDescent="0.4">
      <c r="A177" s="138">
        <v>8</v>
      </c>
      <c r="B177" s="139" t="s">
        <v>63</v>
      </c>
      <c r="C177" s="139" t="s">
        <v>297</v>
      </c>
      <c r="D177" s="139" t="s">
        <v>112</v>
      </c>
      <c r="E177" s="139" t="s">
        <v>5</v>
      </c>
      <c r="F177" s="139" t="s">
        <v>180</v>
      </c>
      <c r="G177" s="139" t="s">
        <v>687</v>
      </c>
      <c r="H177" s="140">
        <v>3557</v>
      </c>
      <c r="I177" s="138">
        <v>3</v>
      </c>
      <c r="J177" s="141">
        <f>หนองบัวลำภู!F86</f>
        <v>411280.51</v>
      </c>
      <c r="K177" s="142">
        <f>หนองบัวลำภู!AM86</f>
        <v>415492.81</v>
      </c>
      <c r="L177" s="143">
        <f>หนองบัวลำภู!AN86</f>
        <v>2581571.33</v>
      </c>
      <c r="M177" s="143">
        <f>หนองบัวลำภู!AO86</f>
        <v>2749813.92</v>
      </c>
      <c r="N177" s="139"/>
      <c r="O177" s="139"/>
      <c r="P177" s="139"/>
      <c r="Q177" s="131">
        <f t="shared" si="5"/>
        <v>-168242.58999999985</v>
      </c>
      <c r="R177" s="132">
        <f t="shared" si="6"/>
        <v>725.77209165026704</v>
      </c>
    </row>
    <row r="178" spans="1:18" s="150" customFormat="1" x14ac:dyDescent="0.4">
      <c r="A178" s="144">
        <v>6</v>
      </c>
      <c r="B178" s="145" t="s">
        <v>63</v>
      </c>
      <c r="C178" s="145"/>
      <c r="D178" s="145"/>
      <c r="E178" s="145" t="s">
        <v>77</v>
      </c>
      <c r="F178" s="145"/>
      <c r="G178" s="145" t="s">
        <v>299</v>
      </c>
      <c r="H178" s="151">
        <f>SUM(H170:H177)</f>
        <v>26689</v>
      </c>
      <c r="I178" s="144"/>
      <c r="J178" s="147">
        <f>SUM(J170:J177)</f>
        <v>1635326.21</v>
      </c>
      <c r="K178" s="147">
        <f>SUM(K170:K177)</f>
        <v>1804704.75</v>
      </c>
      <c r="L178" s="147">
        <f>SUM(L170:L177)</f>
        <v>18337551.890000001</v>
      </c>
      <c r="M178" s="147">
        <f>SUM(M170:M177)</f>
        <v>18346518.07</v>
      </c>
      <c r="N178" s="145">
        <v>7</v>
      </c>
      <c r="O178" s="145">
        <v>7</v>
      </c>
      <c r="P178" s="145">
        <v>0</v>
      </c>
      <c r="Q178" s="148">
        <f t="shared" si="5"/>
        <v>-8966.179999999702</v>
      </c>
      <c r="R178" s="149">
        <f t="shared" si="6"/>
        <v>687.08276406009963</v>
      </c>
    </row>
    <row r="179" spans="1:18" s="150" customFormat="1" ht="21.6" thickBot="1" x14ac:dyDescent="0.45">
      <c r="A179" s="159"/>
      <c r="B179" s="160" t="s">
        <v>63</v>
      </c>
      <c r="C179" s="160" t="s">
        <v>63</v>
      </c>
      <c r="D179" s="160" t="s">
        <v>63</v>
      </c>
      <c r="E179" s="160" t="s">
        <v>63</v>
      </c>
      <c r="F179" s="160"/>
      <c r="G179" s="160" t="s">
        <v>300</v>
      </c>
      <c r="H179" s="161">
        <f>H105+H119+H135+H154+H169+H178</f>
        <v>334001</v>
      </c>
      <c r="I179" s="159"/>
      <c r="J179" s="162">
        <f t="shared" ref="J179:N179" si="7">J105+J119+J135+J154+J169+J178</f>
        <v>22432469.850000001</v>
      </c>
      <c r="K179" s="163">
        <f t="shared" si="7"/>
        <v>26251082.619999997</v>
      </c>
      <c r="L179" s="162">
        <f t="shared" si="7"/>
        <v>270804281.92000002</v>
      </c>
      <c r="M179" s="162">
        <f t="shared" si="7"/>
        <v>255477672.38000003</v>
      </c>
      <c r="N179" s="160">
        <f t="shared" si="7"/>
        <v>83</v>
      </c>
      <c r="O179" s="160">
        <f>O105+O119+O135+O154+O169+O178</f>
        <v>83</v>
      </c>
      <c r="P179" s="160">
        <f>N179-O179</f>
        <v>0</v>
      </c>
      <c r="Q179" s="148">
        <f t="shared" si="5"/>
        <v>15326609.539999992</v>
      </c>
      <c r="R179" s="149">
        <f t="shared" si="6"/>
        <v>810.78883572204882</v>
      </c>
    </row>
    <row r="180" spans="1:18" s="150" customFormat="1" ht="22.2" thickTop="1" thickBot="1" x14ac:dyDescent="0.45">
      <c r="A180" s="164"/>
      <c r="B180" s="165"/>
      <c r="C180" s="165"/>
      <c r="D180" s="165"/>
      <c r="E180" s="330" t="s">
        <v>301</v>
      </c>
      <c r="F180" s="331"/>
      <c r="G180" s="332"/>
      <c r="H180" s="166"/>
      <c r="I180" s="164"/>
      <c r="J180" s="167">
        <f>J179/O179</f>
        <v>270270.72108433739</v>
      </c>
      <c r="K180" s="168">
        <f>K179/O179</f>
        <v>316278.10385542165</v>
      </c>
      <c r="L180" s="167">
        <f>L179/O179</f>
        <v>3262702.1918072291</v>
      </c>
      <c r="M180" s="167">
        <f>M179/O179</f>
        <v>3078044.2455421691</v>
      </c>
      <c r="N180" s="165"/>
      <c r="O180" s="165"/>
      <c r="P180" s="165"/>
      <c r="Q180" s="131">
        <f t="shared" si="5"/>
        <v>184657.94626505999</v>
      </c>
      <c r="R180" s="132"/>
    </row>
    <row r="181" spans="1:18" s="150" customFormat="1" ht="21.6" thickTop="1" x14ac:dyDescent="0.4">
      <c r="A181" s="175">
        <v>1</v>
      </c>
      <c r="B181" s="176" t="s">
        <v>64</v>
      </c>
      <c r="C181" s="176" t="s">
        <v>302</v>
      </c>
      <c r="D181" s="176" t="s">
        <v>303</v>
      </c>
      <c r="E181" s="176" t="s">
        <v>43</v>
      </c>
      <c r="F181" s="176" t="s">
        <v>304</v>
      </c>
      <c r="G181" s="176" t="s">
        <v>43</v>
      </c>
      <c r="H181" s="177"/>
      <c r="I181" s="175"/>
      <c r="J181" s="178"/>
      <c r="K181" s="179"/>
      <c r="L181" s="180"/>
      <c r="M181" s="180"/>
      <c r="N181" s="181"/>
      <c r="O181" s="181"/>
      <c r="P181" s="181"/>
      <c r="Q181" s="148"/>
      <c r="R181" s="149"/>
    </row>
    <row r="182" spans="1:18" x14ac:dyDescent="0.4">
      <c r="A182" s="138">
        <v>2</v>
      </c>
      <c r="B182" s="139" t="s">
        <v>64</v>
      </c>
      <c r="C182" s="139" t="s">
        <v>302</v>
      </c>
      <c r="D182" s="139" t="s">
        <v>303</v>
      </c>
      <c r="E182" s="139" t="s">
        <v>43</v>
      </c>
      <c r="F182" s="139" t="s">
        <v>180</v>
      </c>
      <c r="G182" s="139" t="s">
        <v>816</v>
      </c>
      <c r="H182" s="140">
        <v>6923</v>
      </c>
      <c r="I182" s="138">
        <v>5</v>
      </c>
      <c r="J182" s="141">
        <f>อุดรธานี!F10</f>
        <v>583307.02</v>
      </c>
      <c r="K182" s="142">
        <f>อุดรธานี!AP10</f>
        <v>942827.02</v>
      </c>
      <c r="L182" s="143">
        <f>อุดรธานี!AQ10</f>
        <v>5151169.58</v>
      </c>
      <c r="M182" s="143">
        <f>อุดรธานี!AR10</f>
        <v>4766975.91</v>
      </c>
      <c r="N182" s="139"/>
      <c r="O182" s="139"/>
      <c r="P182" s="139"/>
      <c r="Q182" s="131">
        <f t="shared" si="5"/>
        <v>384193.66999999993</v>
      </c>
      <c r="R182" s="132">
        <f t="shared" si="6"/>
        <v>744.0660956232847</v>
      </c>
    </row>
    <row r="183" spans="1:18" x14ac:dyDescent="0.4">
      <c r="A183" s="138">
        <v>3</v>
      </c>
      <c r="B183" s="139" t="s">
        <v>64</v>
      </c>
      <c r="C183" s="139" t="s">
        <v>302</v>
      </c>
      <c r="D183" s="139" t="s">
        <v>303</v>
      </c>
      <c r="E183" s="139" t="s">
        <v>43</v>
      </c>
      <c r="F183" s="139" t="s">
        <v>180</v>
      </c>
      <c r="G183" s="139" t="s">
        <v>817</v>
      </c>
      <c r="H183" s="140">
        <v>7817</v>
      </c>
      <c r="I183" s="138">
        <v>5</v>
      </c>
      <c r="J183" s="141">
        <f>อุดรธานี!F11</f>
        <v>263746.09000000003</v>
      </c>
      <c r="K183" s="142">
        <f>อุดรธานี!AP11</f>
        <v>1003058.7600000001</v>
      </c>
      <c r="L183" s="143">
        <f>อุดรธานี!AQ11</f>
        <v>4429773.0500000007</v>
      </c>
      <c r="M183" s="143">
        <f>อุดรธานี!AR11</f>
        <v>4336080.67</v>
      </c>
      <c r="N183" s="139"/>
      <c r="O183" s="139"/>
      <c r="P183" s="139"/>
      <c r="Q183" s="131">
        <f t="shared" si="5"/>
        <v>93692.38000000082</v>
      </c>
      <c r="R183" s="132">
        <f t="shared" si="6"/>
        <v>566.68454010489972</v>
      </c>
    </row>
    <row r="184" spans="1:18" x14ac:dyDescent="0.4">
      <c r="A184" s="138">
        <v>4</v>
      </c>
      <c r="B184" s="139" t="s">
        <v>64</v>
      </c>
      <c r="C184" s="139" t="s">
        <v>302</v>
      </c>
      <c r="D184" s="139" t="s">
        <v>303</v>
      </c>
      <c r="E184" s="139" t="s">
        <v>43</v>
      </c>
      <c r="F184" s="139" t="s">
        <v>180</v>
      </c>
      <c r="G184" s="139" t="s">
        <v>818</v>
      </c>
      <c r="H184" s="140">
        <v>11016</v>
      </c>
      <c r="I184" s="138">
        <v>5</v>
      </c>
      <c r="J184" s="141">
        <f>อุดรธานี!F12</f>
        <v>2086090.87</v>
      </c>
      <c r="K184" s="142">
        <f>อุดรธานี!AP12</f>
        <v>2498337.5</v>
      </c>
      <c r="L184" s="143">
        <f>อุดรธานี!AQ12</f>
        <v>4504261.04</v>
      </c>
      <c r="M184" s="143">
        <f>อุดรธานี!AR12</f>
        <v>5743020.7800000003</v>
      </c>
      <c r="N184" s="139"/>
      <c r="O184" s="139"/>
      <c r="P184" s="139"/>
      <c r="Q184" s="131">
        <f t="shared" si="5"/>
        <v>-1238759.7400000002</v>
      </c>
      <c r="R184" s="132">
        <f t="shared" si="6"/>
        <v>408.88353667392886</v>
      </c>
    </row>
    <row r="185" spans="1:18" x14ac:dyDescent="0.4">
      <c r="A185" s="138">
        <v>5</v>
      </c>
      <c r="B185" s="139" t="s">
        <v>64</v>
      </c>
      <c r="C185" s="139" t="s">
        <v>302</v>
      </c>
      <c r="D185" s="139" t="s">
        <v>303</v>
      </c>
      <c r="E185" s="139" t="s">
        <v>43</v>
      </c>
      <c r="F185" s="139" t="s">
        <v>180</v>
      </c>
      <c r="G185" s="139" t="s">
        <v>819</v>
      </c>
      <c r="H185" s="140">
        <v>5402</v>
      </c>
      <c r="I185" s="138">
        <v>4</v>
      </c>
      <c r="J185" s="141">
        <f>อุดรธานี!F13</f>
        <v>1070466.4099999999</v>
      </c>
      <c r="K185" s="142">
        <f>อุดรธานี!AP13</f>
        <v>1141481.9899999998</v>
      </c>
      <c r="L185" s="143">
        <f>อุดรธานี!AQ13</f>
        <v>3822164.73</v>
      </c>
      <c r="M185" s="143">
        <f>อุดรธานี!AR13</f>
        <v>4183488.24</v>
      </c>
      <c r="N185" s="139"/>
      <c r="O185" s="139"/>
      <c r="P185" s="139"/>
      <c r="Q185" s="131">
        <f t="shared" si="5"/>
        <v>-361323.51000000024</v>
      </c>
      <c r="R185" s="132">
        <f t="shared" si="6"/>
        <v>707.54622917437985</v>
      </c>
    </row>
    <row r="186" spans="1:18" x14ac:dyDescent="0.4">
      <c r="A186" s="138">
        <v>6</v>
      </c>
      <c r="B186" s="139" t="s">
        <v>64</v>
      </c>
      <c r="C186" s="139" t="s">
        <v>302</v>
      </c>
      <c r="D186" s="139" t="s">
        <v>303</v>
      </c>
      <c r="E186" s="139" t="s">
        <v>43</v>
      </c>
      <c r="F186" s="139" t="s">
        <v>180</v>
      </c>
      <c r="G186" s="139" t="s">
        <v>820</v>
      </c>
      <c r="H186" s="140">
        <v>4500</v>
      </c>
      <c r="I186" s="138">
        <v>3</v>
      </c>
      <c r="J186" s="141">
        <f>อุดรธานี!F14</f>
        <v>253272.22</v>
      </c>
      <c r="K186" s="142">
        <f>อุดรธานี!AP14</f>
        <v>414900.39</v>
      </c>
      <c r="L186" s="143">
        <f>อุดรธานี!AQ14</f>
        <v>2859178.84</v>
      </c>
      <c r="M186" s="143">
        <f>อุดรธานี!AR14</f>
        <v>3466556.3800000004</v>
      </c>
      <c r="N186" s="139"/>
      <c r="O186" s="139"/>
      <c r="P186" s="139"/>
      <c r="Q186" s="131">
        <f t="shared" si="5"/>
        <v>-607377.5400000005</v>
      </c>
      <c r="R186" s="132">
        <f t="shared" si="6"/>
        <v>635.37307555555549</v>
      </c>
    </row>
    <row r="187" spans="1:18" x14ac:dyDescent="0.4">
      <c r="A187" s="138">
        <v>7</v>
      </c>
      <c r="B187" s="139" t="s">
        <v>64</v>
      </c>
      <c r="C187" s="139" t="s">
        <v>302</v>
      </c>
      <c r="D187" s="139" t="s">
        <v>303</v>
      </c>
      <c r="E187" s="139" t="s">
        <v>43</v>
      </c>
      <c r="F187" s="139" t="s">
        <v>180</v>
      </c>
      <c r="G187" s="139" t="s">
        <v>821</v>
      </c>
      <c r="H187" s="140">
        <v>8215</v>
      </c>
      <c r="I187" s="138">
        <v>5</v>
      </c>
      <c r="J187" s="141">
        <f>อุดรธานี!F15</f>
        <v>915929.97</v>
      </c>
      <c r="K187" s="142">
        <f>อุดรธานี!AP15</f>
        <v>1159994.92</v>
      </c>
      <c r="L187" s="143">
        <f>อุดรธานี!AQ15</f>
        <v>4644621.2300000004</v>
      </c>
      <c r="M187" s="143">
        <f>อุดรธานี!AR15</f>
        <v>6587135.4100000001</v>
      </c>
      <c r="N187" s="139"/>
      <c r="O187" s="139"/>
      <c r="P187" s="139"/>
      <c r="Q187" s="131">
        <f t="shared" si="5"/>
        <v>-1942514.1799999997</v>
      </c>
      <c r="R187" s="132">
        <f t="shared" si="6"/>
        <v>565.38298600121732</v>
      </c>
    </row>
    <row r="188" spans="1:18" x14ac:dyDescent="0.4">
      <c r="A188" s="138">
        <v>8</v>
      </c>
      <c r="B188" s="139" t="s">
        <v>64</v>
      </c>
      <c r="C188" s="139" t="s">
        <v>302</v>
      </c>
      <c r="D188" s="139" t="s">
        <v>303</v>
      </c>
      <c r="E188" s="139" t="s">
        <v>43</v>
      </c>
      <c r="F188" s="139" t="s">
        <v>180</v>
      </c>
      <c r="G188" s="139" t="s">
        <v>822</v>
      </c>
      <c r="H188" s="140">
        <v>8736</v>
      </c>
      <c r="I188" s="138">
        <v>5</v>
      </c>
      <c r="J188" s="141">
        <f>อุดรธานี!F16</f>
        <v>1360960.53</v>
      </c>
      <c r="K188" s="142">
        <f>อุดรธานี!AP16</f>
        <v>1550761.8099999998</v>
      </c>
      <c r="L188" s="143">
        <f>อุดรธานี!AQ16</f>
        <v>5037074.51</v>
      </c>
      <c r="M188" s="143">
        <f>อุดรธานี!AR16</f>
        <v>4696282.08</v>
      </c>
      <c r="N188" s="139"/>
      <c r="O188" s="139"/>
      <c r="P188" s="139"/>
      <c r="Q188" s="131">
        <f t="shared" si="5"/>
        <v>340792.4299999997</v>
      </c>
      <c r="R188" s="132">
        <f t="shared" si="6"/>
        <v>576.58819940476189</v>
      </c>
    </row>
    <row r="189" spans="1:18" x14ac:dyDescent="0.4">
      <c r="A189" s="138">
        <v>9</v>
      </c>
      <c r="B189" s="139" t="s">
        <v>64</v>
      </c>
      <c r="C189" s="139" t="s">
        <v>302</v>
      </c>
      <c r="D189" s="139" t="s">
        <v>303</v>
      </c>
      <c r="E189" s="139" t="s">
        <v>43</v>
      </c>
      <c r="F189" s="139" t="s">
        <v>180</v>
      </c>
      <c r="G189" s="139" t="s">
        <v>823</v>
      </c>
      <c r="H189" s="140">
        <v>4649</v>
      </c>
      <c r="I189" s="138">
        <v>4</v>
      </c>
      <c r="J189" s="141">
        <f>อุดรธานี!F17</f>
        <v>536273.47</v>
      </c>
      <c r="K189" s="142">
        <f>อุดรธานี!AP17</f>
        <v>706189.75</v>
      </c>
      <c r="L189" s="143">
        <f>อุดรธานี!AQ17</f>
        <v>4066599.6500000004</v>
      </c>
      <c r="M189" s="143">
        <f>อุดรธานี!AR17</f>
        <v>4480528.5900000008</v>
      </c>
      <c r="N189" s="139"/>
      <c r="O189" s="139"/>
      <c r="P189" s="139"/>
      <c r="Q189" s="131">
        <f t="shared" si="5"/>
        <v>-413928.94000000041</v>
      </c>
      <c r="R189" s="132">
        <f t="shared" si="6"/>
        <v>874.72567218756728</v>
      </c>
    </row>
    <row r="190" spans="1:18" x14ac:dyDescent="0.4">
      <c r="A190" s="138">
        <v>10</v>
      </c>
      <c r="B190" s="139" t="s">
        <v>64</v>
      </c>
      <c r="C190" s="139" t="s">
        <v>302</v>
      </c>
      <c r="D190" s="139" t="s">
        <v>303</v>
      </c>
      <c r="E190" s="139" t="s">
        <v>43</v>
      </c>
      <c r="F190" s="139" t="s">
        <v>180</v>
      </c>
      <c r="G190" s="139" t="s">
        <v>824</v>
      </c>
      <c r="H190" s="140">
        <v>8434</v>
      </c>
      <c r="I190" s="138">
        <v>5</v>
      </c>
      <c r="J190" s="141">
        <f>อุดรธานี!F18</f>
        <v>1320088.5900000001</v>
      </c>
      <c r="K190" s="142">
        <f>อุดรธานี!AP18</f>
        <v>1469908.9700000002</v>
      </c>
      <c r="L190" s="143">
        <f>อุดรธานี!AQ18</f>
        <v>5490501.3200000003</v>
      </c>
      <c r="M190" s="143">
        <f>อุดรธานี!AR18</f>
        <v>5896155.4500000002</v>
      </c>
      <c r="N190" s="139"/>
      <c r="O190" s="139"/>
      <c r="P190" s="139"/>
      <c r="Q190" s="131">
        <f t="shared" si="5"/>
        <v>-405654.12999999989</v>
      </c>
      <c r="R190" s="132">
        <f t="shared" si="6"/>
        <v>650.99612520749349</v>
      </c>
    </row>
    <row r="191" spans="1:18" x14ac:dyDescent="0.4">
      <c r="A191" s="138">
        <v>11</v>
      </c>
      <c r="B191" s="139" t="s">
        <v>64</v>
      </c>
      <c r="C191" s="139" t="s">
        <v>302</v>
      </c>
      <c r="D191" s="139" t="s">
        <v>303</v>
      </c>
      <c r="E191" s="139" t="s">
        <v>43</v>
      </c>
      <c r="F191" s="139" t="s">
        <v>180</v>
      </c>
      <c r="G191" s="139" t="s">
        <v>825</v>
      </c>
      <c r="H191" s="140">
        <v>9149</v>
      </c>
      <c r="I191" s="138">
        <v>5</v>
      </c>
      <c r="J191" s="141">
        <f>อุดรธานี!F19</f>
        <v>1789527.94</v>
      </c>
      <c r="K191" s="142">
        <f>อุดรธานี!AP19</f>
        <v>1700783.21</v>
      </c>
      <c r="L191" s="143">
        <f>อุดรธานี!AQ19</f>
        <v>5718681.5299999993</v>
      </c>
      <c r="M191" s="143">
        <f>อุดรธานี!AR19</f>
        <v>6232632.8300000001</v>
      </c>
      <c r="N191" s="139"/>
      <c r="O191" s="139"/>
      <c r="P191" s="139"/>
      <c r="Q191" s="131">
        <f t="shared" si="5"/>
        <v>-513951.30000000075</v>
      </c>
      <c r="R191" s="132">
        <f t="shared" si="6"/>
        <v>625.06082959886317</v>
      </c>
    </row>
    <row r="192" spans="1:18" x14ac:dyDescent="0.4">
      <c r="A192" s="138">
        <v>12</v>
      </c>
      <c r="B192" s="139" t="s">
        <v>64</v>
      </c>
      <c r="C192" s="139" t="s">
        <v>302</v>
      </c>
      <c r="D192" s="139" t="s">
        <v>303</v>
      </c>
      <c r="E192" s="139" t="s">
        <v>43</v>
      </c>
      <c r="F192" s="139" t="s">
        <v>180</v>
      </c>
      <c r="G192" s="139" t="s">
        <v>826</v>
      </c>
      <c r="H192" s="140">
        <v>6199</v>
      </c>
      <c r="I192" s="138">
        <v>5</v>
      </c>
      <c r="J192" s="141">
        <f>อุดรธานี!F20</f>
        <v>1633032.74</v>
      </c>
      <c r="K192" s="142">
        <f>อุดรธานี!AP20</f>
        <v>2133853.5299999998</v>
      </c>
      <c r="L192" s="143">
        <f>อุดรธานี!AQ20</f>
        <v>5908265.9000000004</v>
      </c>
      <c r="M192" s="143">
        <f>อุดรธานี!AR20</f>
        <v>5726992.6399999997</v>
      </c>
      <c r="N192" s="139"/>
      <c r="O192" s="139"/>
      <c r="P192" s="139"/>
      <c r="Q192" s="131">
        <f t="shared" si="5"/>
        <v>181273.26000000071</v>
      </c>
      <c r="R192" s="132">
        <f t="shared" si="6"/>
        <v>953.09983868365873</v>
      </c>
    </row>
    <row r="193" spans="1:18" x14ac:dyDescent="0.4">
      <c r="A193" s="138">
        <v>13</v>
      </c>
      <c r="B193" s="139" t="s">
        <v>64</v>
      </c>
      <c r="C193" s="139" t="s">
        <v>302</v>
      </c>
      <c r="D193" s="139" t="s">
        <v>303</v>
      </c>
      <c r="E193" s="139" t="s">
        <v>43</v>
      </c>
      <c r="F193" s="139" t="s">
        <v>180</v>
      </c>
      <c r="G193" s="139" t="s">
        <v>827</v>
      </c>
      <c r="H193" s="140">
        <v>5135</v>
      </c>
      <c r="I193" s="138">
        <v>4</v>
      </c>
      <c r="J193" s="141">
        <f>อุดรธานี!F21</f>
        <v>144371.32999999999</v>
      </c>
      <c r="K193" s="142">
        <f>อุดรธานี!AP21</f>
        <v>385354.60999999993</v>
      </c>
      <c r="L193" s="143">
        <f>อุดรธานี!AQ21</f>
        <v>3826069.44</v>
      </c>
      <c r="M193" s="143">
        <f>อุดรธานี!AR21</f>
        <v>4205375.29</v>
      </c>
      <c r="N193" s="139"/>
      <c r="O193" s="139"/>
      <c r="P193" s="139"/>
      <c r="Q193" s="131">
        <f t="shared" si="5"/>
        <v>-379305.85000000009</v>
      </c>
      <c r="R193" s="132">
        <f t="shared" si="6"/>
        <v>745.096288218111</v>
      </c>
    </row>
    <row r="194" spans="1:18" x14ac:dyDescent="0.4">
      <c r="A194" s="138">
        <v>14</v>
      </c>
      <c r="B194" s="139" t="s">
        <v>64</v>
      </c>
      <c r="C194" s="139" t="s">
        <v>302</v>
      </c>
      <c r="D194" s="139" t="s">
        <v>303</v>
      </c>
      <c r="E194" s="139" t="s">
        <v>43</v>
      </c>
      <c r="F194" s="139" t="s">
        <v>180</v>
      </c>
      <c r="G194" s="139" t="s">
        <v>828</v>
      </c>
      <c r="H194" s="140">
        <v>10482</v>
      </c>
      <c r="I194" s="138">
        <v>5</v>
      </c>
      <c r="J194" s="141">
        <f>อุดรธานี!F22</f>
        <v>2162650.44</v>
      </c>
      <c r="K194" s="142">
        <f>อุดรธานี!AP22</f>
        <v>2442526.0299999998</v>
      </c>
      <c r="L194" s="143">
        <f>อุดรธานี!AQ22</f>
        <v>6377702.8200000003</v>
      </c>
      <c r="M194" s="143">
        <f>อุดรธานี!AR22</f>
        <v>6707562.9100000001</v>
      </c>
      <c r="N194" s="139"/>
      <c r="O194" s="139"/>
      <c r="P194" s="139"/>
      <c r="Q194" s="131">
        <f t="shared" si="5"/>
        <v>-329860.08999999985</v>
      </c>
      <c r="R194" s="132">
        <f t="shared" si="6"/>
        <v>608.44331425300516</v>
      </c>
    </row>
    <row r="195" spans="1:18" x14ac:dyDescent="0.4">
      <c r="A195" s="138">
        <v>15</v>
      </c>
      <c r="B195" s="139" t="s">
        <v>64</v>
      </c>
      <c r="C195" s="139" t="s">
        <v>302</v>
      </c>
      <c r="D195" s="139" t="s">
        <v>303</v>
      </c>
      <c r="E195" s="139" t="s">
        <v>43</v>
      </c>
      <c r="F195" s="139" t="s">
        <v>180</v>
      </c>
      <c r="G195" s="139" t="s">
        <v>829</v>
      </c>
      <c r="H195" s="140">
        <v>8929</v>
      </c>
      <c r="I195" s="138">
        <v>5</v>
      </c>
      <c r="J195" s="141">
        <f>อุดรธานี!F23</f>
        <v>362634.39</v>
      </c>
      <c r="K195" s="142">
        <f>อุดรธานี!AP23</f>
        <v>647202.47</v>
      </c>
      <c r="L195" s="143">
        <f>อุดรธานี!AQ23</f>
        <v>5615772.6699999999</v>
      </c>
      <c r="M195" s="143">
        <f>อุดรธานี!AR23</f>
        <v>6971214.8399999999</v>
      </c>
      <c r="N195" s="139"/>
      <c r="O195" s="139"/>
      <c r="P195" s="139"/>
      <c r="Q195" s="131">
        <f t="shared" si="5"/>
        <v>-1355442.17</v>
      </c>
      <c r="R195" s="132">
        <f t="shared" si="6"/>
        <v>628.93635009519539</v>
      </c>
    </row>
    <row r="196" spans="1:18" x14ac:dyDescent="0.4">
      <c r="A196" s="138">
        <v>16</v>
      </c>
      <c r="B196" s="139" t="s">
        <v>64</v>
      </c>
      <c r="C196" s="139" t="s">
        <v>302</v>
      </c>
      <c r="D196" s="139" t="s">
        <v>303</v>
      </c>
      <c r="E196" s="139" t="s">
        <v>43</v>
      </c>
      <c r="F196" s="139" t="s">
        <v>180</v>
      </c>
      <c r="G196" s="139" t="s">
        <v>830</v>
      </c>
      <c r="H196" s="140">
        <v>13938</v>
      </c>
      <c r="I196" s="138">
        <v>5</v>
      </c>
      <c r="J196" s="141">
        <f>อุดรธานี!F24</f>
        <v>1908075.18</v>
      </c>
      <c r="K196" s="142">
        <f>อุดรธานี!AP24</f>
        <v>2234365.17</v>
      </c>
      <c r="L196" s="143">
        <f>อุดรธานี!AQ24</f>
        <v>7638697.9299999997</v>
      </c>
      <c r="M196" s="143">
        <f>อุดรธานี!AR24</f>
        <v>8191605.3399999999</v>
      </c>
      <c r="N196" s="139"/>
      <c r="O196" s="139"/>
      <c r="P196" s="139"/>
      <c r="Q196" s="131">
        <f t="shared" si="5"/>
        <v>-552907.41000000015</v>
      </c>
      <c r="R196" s="132">
        <f t="shared" si="6"/>
        <v>548.0483519873726</v>
      </c>
    </row>
    <row r="197" spans="1:18" x14ac:dyDescent="0.4">
      <c r="A197" s="138">
        <v>17</v>
      </c>
      <c r="B197" s="139" t="s">
        <v>64</v>
      </c>
      <c r="C197" s="139" t="s">
        <v>302</v>
      </c>
      <c r="D197" s="139" t="s">
        <v>303</v>
      </c>
      <c r="E197" s="139" t="s">
        <v>43</v>
      </c>
      <c r="F197" s="139" t="s">
        <v>180</v>
      </c>
      <c r="G197" s="139" t="s">
        <v>831</v>
      </c>
      <c r="H197" s="140">
        <v>6484</v>
      </c>
      <c r="I197" s="138">
        <v>5</v>
      </c>
      <c r="J197" s="141">
        <f>อุดรธานี!F25</f>
        <v>1160840.3700000001</v>
      </c>
      <c r="K197" s="142">
        <f>อุดรธานี!AP25</f>
        <v>1690890.19</v>
      </c>
      <c r="L197" s="143">
        <f>อุดรธานี!AQ25</f>
        <v>5679902.8600000003</v>
      </c>
      <c r="M197" s="143">
        <f>อุดรธานี!AR25</f>
        <v>5380847.5800000001</v>
      </c>
      <c r="N197" s="139"/>
      <c r="O197" s="139"/>
      <c r="P197" s="139"/>
      <c r="Q197" s="131">
        <f t="shared" si="5"/>
        <v>299055.28000000026</v>
      </c>
      <c r="R197" s="132">
        <f t="shared" si="6"/>
        <v>875.98748611967926</v>
      </c>
    </row>
    <row r="198" spans="1:18" x14ac:dyDescent="0.4">
      <c r="A198" s="138">
        <v>18</v>
      </c>
      <c r="B198" s="139" t="s">
        <v>64</v>
      </c>
      <c r="C198" s="139" t="s">
        <v>302</v>
      </c>
      <c r="D198" s="139" t="s">
        <v>303</v>
      </c>
      <c r="E198" s="139" t="s">
        <v>43</v>
      </c>
      <c r="F198" s="139" t="s">
        <v>180</v>
      </c>
      <c r="G198" s="139" t="s">
        <v>832</v>
      </c>
      <c r="H198" s="140">
        <v>4852</v>
      </c>
      <c r="I198" s="138">
        <v>4</v>
      </c>
      <c r="J198" s="141">
        <f>อุดรธานี!F26</f>
        <v>829461.56</v>
      </c>
      <c r="K198" s="142">
        <f>อุดรธานี!AP26</f>
        <v>1177802.1400000001</v>
      </c>
      <c r="L198" s="143">
        <f>อุดรธานี!AQ26</f>
        <v>3135498.57</v>
      </c>
      <c r="M198" s="143">
        <f>อุดรธานี!AR26</f>
        <v>3308063.94</v>
      </c>
      <c r="N198" s="139"/>
      <c r="O198" s="139"/>
      <c r="P198" s="139"/>
      <c r="Q198" s="131">
        <f t="shared" si="5"/>
        <v>-172565.37000000011</v>
      </c>
      <c r="R198" s="132">
        <f t="shared" si="6"/>
        <v>646.22806471558113</v>
      </c>
    </row>
    <row r="199" spans="1:18" x14ac:dyDescent="0.4">
      <c r="A199" s="138">
        <v>19</v>
      </c>
      <c r="B199" s="139" t="s">
        <v>64</v>
      </c>
      <c r="C199" s="139" t="s">
        <v>302</v>
      </c>
      <c r="D199" s="139" t="s">
        <v>303</v>
      </c>
      <c r="E199" s="139" t="s">
        <v>43</v>
      </c>
      <c r="F199" s="139" t="s">
        <v>180</v>
      </c>
      <c r="G199" s="139" t="s">
        <v>833</v>
      </c>
      <c r="H199" s="140">
        <v>5055</v>
      </c>
      <c r="I199" s="138">
        <v>4</v>
      </c>
      <c r="J199" s="141">
        <f>อุดรธานี!F27</f>
        <v>325352.69</v>
      </c>
      <c r="K199" s="142">
        <f>อุดรธานี!AP27</f>
        <v>1037593.11</v>
      </c>
      <c r="L199" s="143">
        <f>อุดรธานี!AQ27</f>
        <v>3674928.67</v>
      </c>
      <c r="M199" s="143">
        <f>อุดรธานี!AR27</f>
        <v>3830818.4</v>
      </c>
      <c r="N199" s="139"/>
      <c r="O199" s="139"/>
      <c r="P199" s="139"/>
      <c r="Q199" s="131">
        <f t="shared" ref="Q199:Q261" si="8">L199-M199</f>
        <v>-155889.72999999998</v>
      </c>
      <c r="R199" s="132">
        <f t="shared" ref="R199:R261" si="9">L199/H199</f>
        <v>726.98885657764583</v>
      </c>
    </row>
    <row r="200" spans="1:18" x14ac:dyDescent="0.4">
      <c r="A200" s="138">
        <v>20</v>
      </c>
      <c r="B200" s="139" t="s">
        <v>64</v>
      </c>
      <c r="C200" s="139" t="s">
        <v>302</v>
      </c>
      <c r="D200" s="139" t="s">
        <v>303</v>
      </c>
      <c r="E200" s="139" t="s">
        <v>43</v>
      </c>
      <c r="F200" s="139" t="s">
        <v>180</v>
      </c>
      <c r="G200" s="139" t="s">
        <v>834</v>
      </c>
      <c r="H200" s="140">
        <v>5073</v>
      </c>
      <c r="I200" s="138">
        <v>4</v>
      </c>
      <c r="J200" s="141">
        <f>อุดรธานี!F28</f>
        <v>895863.89</v>
      </c>
      <c r="K200" s="142">
        <f>อุดรธานี!AP28</f>
        <v>1268735.1200000001</v>
      </c>
      <c r="L200" s="143">
        <f>อุดรธานี!AQ28</f>
        <v>4667618.37</v>
      </c>
      <c r="M200" s="143">
        <f>อุดรธานี!AR28</f>
        <v>4531179.5</v>
      </c>
      <c r="N200" s="139"/>
      <c r="O200" s="139"/>
      <c r="P200" s="139"/>
      <c r="Q200" s="131">
        <f t="shared" si="8"/>
        <v>136438.87000000011</v>
      </c>
      <c r="R200" s="132">
        <f t="shared" si="9"/>
        <v>920.09035481963338</v>
      </c>
    </row>
    <row r="201" spans="1:18" x14ac:dyDescent="0.4">
      <c r="A201" s="138">
        <v>21</v>
      </c>
      <c r="B201" s="139" t="s">
        <v>64</v>
      </c>
      <c r="C201" s="139" t="s">
        <v>302</v>
      </c>
      <c r="D201" s="139" t="s">
        <v>303</v>
      </c>
      <c r="E201" s="139" t="s">
        <v>43</v>
      </c>
      <c r="F201" s="139" t="s">
        <v>180</v>
      </c>
      <c r="G201" s="139" t="s">
        <v>835</v>
      </c>
      <c r="H201" s="140">
        <v>4573</v>
      </c>
      <c r="I201" s="138">
        <v>4</v>
      </c>
      <c r="J201" s="141">
        <f>อุดรธานี!F29</f>
        <v>165765.12</v>
      </c>
      <c r="K201" s="142">
        <f>อุดรธานี!AP29</f>
        <v>322429.74</v>
      </c>
      <c r="L201" s="143">
        <f>อุดรธานี!AQ29</f>
        <v>3476602.05</v>
      </c>
      <c r="M201" s="143">
        <f>อุดรธานี!AR29</f>
        <v>4164895.25</v>
      </c>
      <c r="N201" s="139"/>
      <c r="O201" s="139"/>
      <c r="P201" s="139"/>
      <c r="Q201" s="131">
        <f t="shared" si="8"/>
        <v>-688293.20000000019</v>
      </c>
      <c r="R201" s="132">
        <f t="shared" si="9"/>
        <v>760.2453640935928</v>
      </c>
    </row>
    <row r="202" spans="1:18" x14ac:dyDescent="0.4">
      <c r="A202" s="138">
        <v>22</v>
      </c>
      <c r="B202" s="139" t="s">
        <v>64</v>
      </c>
      <c r="C202" s="139" t="s">
        <v>302</v>
      </c>
      <c r="D202" s="139" t="s">
        <v>303</v>
      </c>
      <c r="E202" s="139" t="s">
        <v>43</v>
      </c>
      <c r="F202" s="139" t="s">
        <v>180</v>
      </c>
      <c r="G202" s="139" t="s">
        <v>836</v>
      </c>
      <c r="H202" s="140">
        <v>7350</v>
      </c>
      <c r="I202" s="138">
        <v>5</v>
      </c>
      <c r="J202" s="141">
        <f>อุดรธานี!F30</f>
        <v>913269.84</v>
      </c>
      <c r="K202" s="142">
        <f>อุดรธานี!AP30</f>
        <v>1139446.8599999999</v>
      </c>
      <c r="L202" s="143">
        <f>อุดรธานี!AQ30</f>
        <v>4649163.62</v>
      </c>
      <c r="M202" s="143">
        <f>อุดรธานี!AR30</f>
        <v>4926815.3199999994</v>
      </c>
      <c r="N202" s="139"/>
      <c r="O202" s="139"/>
      <c r="P202" s="139"/>
      <c r="Q202" s="131">
        <f t="shared" si="8"/>
        <v>-277651.69999999925</v>
      </c>
      <c r="R202" s="132">
        <f t="shared" si="9"/>
        <v>632.53926802721094</v>
      </c>
    </row>
    <row r="203" spans="1:18" x14ac:dyDescent="0.4">
      <c r="A203" s="138">
        <v>23</v>
      </c>
      <c r="B203" s="139" t="s">
        <v>64</v>
      </c>
      <c r="C203" s="139" t="s">
        <v>302</v>
      </c>
      <c r="D203" s="139" t="s">
        <v>303</v>
      </c>
      <c r="E203" s="139" t="s">
        <v>43</v>
      </c>
      <c r="F203" s="139" t="s">
        <v>180</v>
      </c>
      <c r="G203" s="139" t="s">
        <v>837</v>
      </c>
      <c r="H203" s="140">
        <v>5666</v>
      </c>
      <c r="I203" s="138">
        <v>4</v>
      </c>
      <c r="J203" s="141">
        <f>อุดรธานี!F31</f>
        <v>1823168.55</v>
      </c>
      <c r="K203" s="142">
        <f>อุดรธานี!AP31</f>
        <v>1992086.99</v>
      </c>
      <c r="L203" s="143">
        <f>อุดรธานี!AQ31</f>
        <v>3317849.46</v>
      </c>
      <c r="M203" s="143">
        <f>อุดรธานี!AR31</f>
        <v>3448963.0700000003</v>
      </c>
      <c r="N203" s="139"/>
      <c r="O203" s="139"/>
      <c r="P203" s="139"/>
      <c r="Q203" s="131">
        <f t="shared" si="8"/>
        <v>-131113.61000000034</v>
      </c>
      <c r="R203" s="132">
        <f t="shared" si="9"/>
        <v>585.57173667490292</v>
      </c>
    </row>
    <row r="204" spans="1:18" x14ac:dyDescent="0.4">
      <c r="A204" s="138">
        <v>24</v>
      </c>
      <c r="B204" s="139" t="s">
        <v>64</v>
      </c>
      <c r="C204" s="139" t="s">
        <v>302</v>
      </c>
      <c r="D204" s="139" t="s">
        <v>303</v>
      </c>
      <c r="E204" s="139" t="s">
        <v>43</v>
      </c>
      <c r="F204" s="139" t="s">
        <v>180</v>
      </c>
      <c r="G204" s="139" t="s">
        <v>838</v>
      </c>
      <c r="H204" s="140">
        <v>5772</v>
      </c>
      <c r="I204" s="138">
        <v>4</v>
      </c>
      <c r="J204" s="141">
        <f>อุดรธานี!F32</f>
        <v>754124.47</v>
      </c>
      <c r="K204" s="142">
        <f>อุดรธานี!AP32</f>
        <v>1212871.2899999998</v>
      </c>
      <c r="L204" s="143">
        <f>อุดรธานี!AQ32</f>
        <v>4279809.9799999995</v>
      </c>
      <c r="M204" s="143">
        <f>อุดรธานี!AR32</f>
        <v>4297835.88</v>
      </c>
      <c r="N204" s="139"/>
      <c r="O204" s="139"/>
      <c r="P204" s="139"/>
      <c r="Q204" s="131">
        <f t="shared" si="8"/>
        <v>-18025.900000000373</v>
      </c>
      <c r="R204" s="132">
        <f t="shared" si="9"/>
        <v>741.47782051282047</v>
      </c>
    </row>
    <row r="205" spans="1:18" x14ac:dyDescent="0.4">
      <c r="A205" s="138">
        <v>25</v>
      </c>
      <c r="B205" s="139" t="s">
        <v>64</v>
      </c>
      <c r="C205" s="139" t="s">
        <v>302</v>
      </c>
      <c r="D205" s="139" t="s">
        <v>303</v>
      </c>
      <c r="E205" s="139" t="s">
        <v>43</v>
      </c>
      <c r="F205" s="139" t="s">
        <v>180</v>
      </c>
      <c r="G205" s="139" t="s">
        <v>839</v>
      </c>
      <c r="H205" s="140">
        <v>3690</v>
      </c>
      <c r="I205" s="138">
        <v>3</v>
      </c>
      <c r="J205" s="141">
        <f>อุดรธานี!F33</f>
        <v>677115.04</v>
      </c>
      <c r="K205" s="142">
        <f>อุดรธานี!AP33</f>
        <v>793713.32000000007</v>
      </c>
      <c r="L205" s="143">
        <f>อุดรธานี!AQ33</f>
        <v>3192155.2</v>
      </c>
      <c r="M205" s="143">
        <f>อุดรธานี!AR33</f>
        <v>3204297.29</v>
      </c>
      <c r="N205" s="139"/>
      <c r="O205" s="139"/>
      <c r="P205" s="139"/>
      <c r="Q205" s="131">
        <f t="shared" si="8"/>
        <v>-12142.089999999851</v>
      </c>
      <c r="R205" s="132">
        <f t="shared" si="9"/>
        <v>865.08271002710035</v>
      </c>
    </row>
    <row r="206" spans="1:18" x14ac:dyDescent="0.4">
      <c r="A206" s="138">
        <v>26</v>
      </c>
      <c r="B206" s="139" t="s">
        <v>64</v>
      </c>
      <c r="C206" s="139" t="s">
        <v>302</v>
      </c>
      <c r="D206" s="139" t="s">
        <v>303</v>
      </c>
      <c r="E206" s="139" t="s">
        <v>43</v>
      </c>
      <c r="F206" s="139" t="s">
        <v>180</v>
      </c>
      <c r="G206" s="139" t="s">
        <v>840</v>
      </c>
      <c r="H206" s="140">
        <v>6191</v>
      </c>
      <c r="I206" s="138">
        <v>5</v>
      </c>
      <c r="J206" s="141">
        <f>อุดรธานี!F34</f>
        <v>444708.48</v>
      </c>
      <c r="K206" s="142">
        <f>อุดรธานี!AP34</f>
        <v>767132.30999999994</v>
      </c>
      <c r="L206" s="143">
        <f>อุดรธานี!AQ34</f>
        <v>3881871.62</v>
      </c>
      <c r="M206" s="143">
        <f>อุดรธานี!AR34</f>
        <v>3761213.57</v>
      </c>
      <c r="N206" s="139"/>
      <c r="O206" s="139"/>
      <c r="P206" s="139"/>
      <c r="Q206" s="131">
        <f t="shared" si="8"/>
        <v>120658.05000000028</v>
      </c>
      <c r="R206" s="132">
        <f t="shared" si="9"/>
        <v>627.01851397189466</v>
      </c>
    </row>
    <row r="207" spans="1:18" x14ac:dyDescent="0.4">
      <c r="A207" s="138">
        <v>27</v>
      </c>
      <c r="B207" s="139" t="s">
        <v>64</v>
      </c>
      <c r="C207" s="139" t="s">
        <v>302</v>
      </c>
      <c r="D207" s="139" t="s">
        <v>303</v>
      </c>
      <c r="E207" s="139" t="s">
        <v>43</v>
      </c>
      <c r="F207" s="139" t="s">
        <v>180</v>
      </c>
      <c r="G207" s="139" t="s">
        <v>841</v>
      </c>
      <c r="H207" s="140">
        <v>8132</v>
      </c>
      <c r="I207" s="138">
        <v>5</v>
      </c>
      <c r="J207" s="141">
        <f>อุดรธานี!F35</f>
        <v>1115711.3500000001</v>
      </c>
      <c r="K207" s="142">
        <f>อุดรธานี!AP35</f>
        <v>1263254.52</v>
      </c>
      <c r="L207" s="143">
        <f>อุดรธานี!AQ35</f>
        <v>4357639.3900000006</v>
      </c>
      <c r="M207" s="143">
        <f>อุดรธานี!AR35</f>
        <v>3564162.5000000005</v>
      </c>
      <c r="N207" s="139"/>
      <c r="O207" s="139"/>
      <c r="P207" s="139"/>
      <c r="Q207" s="131">
        <f t="shared" si="8"/>
        <v>793476.89000000013</v>
      </c>
      <c r="R207" s="132">
        <f t="shared" si="9"/>
        <v>535.86318125922287</v>
      </c>
    </row>
    <row r="208" spans="1:18" x14ac:dyDescent="0.4">
      <c r="A208" s="138">
        <v>28</v>
      </c>
      <c r="B208" s="139" t="s">
        <v>64</v>
      </c>
      <c r="C208" s="139" t="s">
        <v>302</v>
      </c>
      <c r="D208" s="139" t="s">
        <v>303</v>
      </c>
      <c r="E208" s="139" t="s">
        <v>43</v>
      </c>
      <c r="F208" s="139" t="s">
        <v>180</v>
      </c>
      <c r="G208" s="139" t="s">
        <v>842</v>
      </c>
      <c r="H208" s="140">
        <v>2634</v>
      </c>
      <c r="I208" s="138">
        <v>2</v>
      </c>
      <c r="J208" s="141">
        <f>อุดรธานี!F36</f>
        <v>385944.11</v>
      </c>
      <c r="K208" s="142">
        <f>อุดรธานี!AP36</f>
        <v>523502.43</v>
      </c>
      <c r="L208" s="143">
        <f>อุดรธานี!AQ36</f>
        <v>2362695.5300000003</v>
      </c>
      <c r="M208" s="143">
        <f>อุดรธานี!AR36</f>
        <v>2615690.39</v>
      </c>
      <c r="N208" s="139"/>
      <c r="O208" s="139"/>
      <c r="P208" s="139"/>
      <c r="Q208" s="131">
        <f t="shared" si="8"/>
        <v>-252994.85999999987</v>
      </c>
      <c r="R208" s="132">
        <f t="shared" si="9"/>
        <v>896.99906226271844</v>
      </c>
    </row>
    <row r="209" spans="1:18" x14ac:dyDescent="0.4">
      <c r="A209" s="138">
        <v>29</v>
      </c>
      <c r="B209" s="139" t="s">
        <v>64</v>
      </c>
      <c r="C209" s="139" t="s">
        <v>302</v>
      </c>
      <c r="D209" s="139" t="s">
        <v>303</v>
      </c>
      <c r="E209" s="139" t="s">
        <v>43</v>
      </c>
      <c r="F209" s="139" t="s">
        <v>180</v>
      </c>
      <c r="G209" s="139" t="s">
        <v>843</v>
      </c>
      <c r="H209" s="140">
        <v>5394</v>
      </c>
      <c r="I209" s="138">
        <v>4</v>
      </c>
      <c r="J209" s="141">
        <f>อุดรธานี!F37</f>
        <v>453585.08</v>
      </c>
      <c r="K209" s="142">
        <f>อุดรธานี!AP37</f>
        <v>610324.64</v>
      </c>
      <c r="L209" s="143">
        <f>อุดรธานี!AQ37</f>
        <v>1797555.9300000002</v>
      </c>
      <c r="M209" s="143">
        <f>อุดรธานี!AR37</f>
        <v>3378341.7700000005</v>
      </c>
      <c r="N209" s="139"/>
      <c r="O209" s="139"/>
      <c r="P209" s="139"/>
      <c r="Q209" s="131">
        <f t="shared" si="8"/>
        <v>-1580785.8400000003</v>
      </c>
      <c r="R209" s="132">
        <f t="shared" si="9"/>
        <v>333.25100667408236</v>
      </c>
    </row>
    <row r="210" spans="1:18" s="150" customFormat="1" x14ac:dyDescent="0.4">
      <c r="A210" s="144">
        <v>1</v>
      </c>
      <c r="B210" s="145" t="s">
        <v>64</v>
      </c>
      <c r="C210" s="145"/>
      <c r="D210" s="145"/>
      <c r="E210" s="145" t="s">
        <v>77</v>
      </c>
      <c r="F210" s="145"/>
      <c r="G210" s="145" t="s">
        <v>305</v>
      </c>
      <c r="H210" s="151">
        <f>SUM(H181:H209)</f>
        <v>190390</v>
      </c>
      <c r="I210" s="144"/>
      <c r="J210" s="147">
        <f>SUM(J181:J209)</f>
        <v>26335337.739999998</v>
      </c>
      <c r="K210" s="182">
        <f>SUM(K181:K209)</f>
        <v>34231328.789999992</v>
      </c>
      <c r="L210" s="147">
        <f>SUM(L181:L209)</f>
        <v>123563825.49000002</v>
      </c>
      <c r="M210" s="147">
        <f>SUM(M181:M209)</f>
        <v>132604731.82000001</v>
      </c>
      <c r="N210" s="145">
        <v>28</v>
      </c>
      <c r="O210" s="145">
        <v>28</v>
      </c>
      <c r="P210" s="145">
        <f>N210-O210</f>
        <v>0</v>
      </c>
      <c r="Q210" s="148">
        <f t="shared" si="8"/>
        <v>-9040906.3299999833</v>
      </c>
      <c r="R210" s="149">
        <f>L210/H210</f>
        <v>649.0037580230055</v>
      </c>
    </row>
    <row r="211" spans="1:18" x14ac:dyDescent="0.4">
      <c r="A211" s="138">
        <v>1</v>
      </c>
      <c r="B211" s="139" t="s">
        <v>64</v>
      </c>
      <c r="C211" s="139" t="s">
        <v>306</v>
      </c>
      <c r="D211" s="139" t="s">
        <v>85</v>
      </c>
      <c r="E211" s="139" t="s">
        <v>44</v>
      </c>
      <c r="F211" s="139" t="s">
        <v>210</v>
      </c>
      <c r="G211" s="139" t="s">
        <v>307</v>
      </c>
      <c r="H211" s="140"/>
      <c r="I211" s="138"/>
      <c r="J211" s="141"/>
      <c r="K211" s="142"/>
      <c r="L211" s="143"/>
      <c r="M211" s="143"/>
      <c r="N211" s="139"/>
      <c r="O211" s="139"/>
      <c r="P211" s="139"/>
    </row>
    <row r="212" spans="1:18" x14ac:dyDescent="0.4">
      <c r="A212" s="138">
        <v>2</v>
      </c>
      <c r="B212" s="139" t="s">
        <v>64</v>
      </c>
      <c r="C212" s="139" t="s">
        <v>306</v>
      </c>
      <c r="D212" s="139" t="s">
        <v>85</v>
      </c>
      <c r="E212" s="139" t="s">
        <v>44</v>
      </c>
      <c r="F212" s="139" t="s">
        <v>180</v>
      </c>
      <c r="G212" s="139" t="s">
        <v>844</v>
      </c>
      <c r="H212" s="140">
        <v>3425</v>
      </c>
      <c r="I212" s="138">
        <v>3</v>
      </c>
      <c r="J212" s="141">
        <f>อุดรธานี!F38</f>
        <v>664847.99</v>
      </c>
      <c r="K212" s="142">
        <f>อุดรธานี!AP38</f>
        <v>715897.25</v>
      </c>
      <c r="L212" s="143">
        <f>อุดรธานี!AQ38</f>
        <v>3275188.8400000003</v>
      </c>
      <c r="M212" s="143">
        <f>อุดรธานี!AR38</f>
        <v>3089569.3</v>
      </c>
      <c r="N212" s="139"/>
      <c r="O212" s="139"/>
      <c r="P212" s="139"/>
      <c r="Q212" s="131">
        <f t="shared" si="8"/>
        <v>185619.5400000005</v>
      </c>
      <c r="R212" s="132">
        <f t="shared" si="9"/>
        <v>956.25951532846727</v>
      </c>
    </row>
    <row r="213" spans="1:18" x14ac:dyDescent="0.4">
      <c r="A213" s="138">
        <v>3</v>
      </c>
      <c r="B213" s="139" t="s">
        <v>64</v>
      </c>
      <c r="C213" s="139" t="s">
        <v>306</v>
      </c>
      <c r="D213" s="139" t="s">
        <v>85</v>
      </c>
      <c r="E213" s="139" t="s">
        <v>44</v>
      </c>
      <c r="F213" s="139" t="s">
        <v>180</v>
      </c>
      <c r="G213" s="139" t="s">
        <v>845</v>
      </c>
      <c r="H213" s="140">
        <v>4047</v>
      </c>
      <c r="I213" s="138">
        <v>3</v>
      </c>
      <c r="J213" s="141">
        <f>อุดรธานี!F39</f>
        <v>1071312.22</v>
      </c>
      <c r="K213" s="142">
        <f>อุดรธานี!AP39</f>
        <v>1036489.2100000002</v>
      </c>
      <c r="L213" s="143">
        <f>อุดรธานี!AQ39</f>
        <v>3320031.1200000006</v>
      </c>
      <c r="M213" s="143">
        <f>อุดรธานี!AR39</f>
        <v>3118054.29</v>
      </c>
      <c r="N213" s="139"/>
      <c r="O213" s="139"/>
      <c r="P213" s="139"/>
      <c r="Q213" s="131">
        <f t="shared" si="8"/>
        <v>201976.83000000054</v>
      </c>
      <c r="R213" s="132">
        <f t="shared" si="9"/>
        <v>820.36845070422544</v>
      </c>
    </row>
    <row r="214" spans="1:18" x14ac:dyDescent="0.4">
      <c r="A214" s="138">
        <v>4</v>
      </c>
      <c r="B214" s="139" t="s">
        <v>64</v>
      </c>
      <c r="C214" s="139" t="s">
        <v>306</v>
      </c>
      <c r="D214" s="139" t="s">
        <v>85</v>
      </c>
      <c r="E214" s="139" t="s">
        <v>44</v>
      </c>
      <c r="F214" s="139" t="s">
        <v>180</v>
      </c>
      <c r="G214" s="139" t="s">
        <v>846</v>
      </c>
      <c r="H214" s="140">
        <v>3656</v>
      </c>
      <c r="I214" s="138">
        <v>3</v>
      </c>
      <c r="J214" s="141">
        <f>อุดรธานี!F40</f>
        <v>303552.76</v>
      </c>
      <c r="K214" s="142">
        <f>อุดรธานี!AP40</f>
        <v>440795.17000000004</v>
      </c>
      <c r="L214" s="143">
        <f>อุดรธานี!AQ40</f>
        <v>4770601.7</v>
      </c>
      <c r="M214" s="143">
        <f>อุดรธานี!AR40</f>
        <v>4952908.29</v>
      </c>
      <c r="N214" s="139"/>
      <c r="O214" s="139"/>
      <c r="P214" s="139"/>
      <c r="Q214" s="131">
        <f t="shared" si="8"/>
        <v>-182306.58999999985</v>
      </c>
      <c r="R214" s="132">
        <f t="shared" si="9"/>
        <v>1304.8691739606127</v>
      </c>
    </row>
    <row r="215" spans="1:18" x14ac:dyDescent="0.4">
      <c r="A215" s="138">
        <v>5</v>
      </c>
      <c r="B215" s="139" t="s">
        <v>64</v>
      </c>
      <c r="C215" s="139" t="s">
        <v>306</v>
      </c>
      <c r="D215" s="139" t="s">
        <v>85</v>
      </c>
      <c r="E215" s="139" t="s">
        <v>44</v>
      </c>
      <c r="F215" s="139" t="s">
        <v>180</v>
      </c>
      <c r="G215" s="139" t="s">
        <v>847</v>
      </c>
      <c r="H215" s="140">
        <v>3640</v>
      </c>
      <c r="I215" s="138">
        <v>3</v>
      </c>
      <c r="J215" s="141">
        <f>อุดรธานี!F41</f>
        <v>216278.9</v>
      </c>
      <c r="K215" s="142">
        <f>อุดรธานี!AP41</f>
        <v>266950.77</v>
      </c>
      <c r="L215" s="143">
        <f>อุดรธานี!AQ41</f>
        <v>3581075.96</v>
      </c>
      <c r="M215" s="143">
        <f>อุดรธานี!AR41</f>
        <v>3629125.7</v>
      </c>
      <c r="N215" s="139"/>
      <c r="O215" s="139"/>
      <c r="P215" s="139"/>
      <c r="Q215" s="131">
        <f t="shared" si="8"/>
        <v>-48049.740000000224</v>
      </c>
      <c r="R215" s="132">
        <f t="shared" si="9"/>
        <v>983.81207692307692</v>
      </c>
    </row>
    <row r="216" spans="1:18" x14ac:dyDescent="0.4">
      <c r="A216" s="138">
        <v>6</v>
      </c>
      <c r="B216" s="139" t="s">
        <v>64</v>
      </c>
      <c r="C216" s="139" t="s">
        <v>306</v>
      </c>
      <c r="D216" s="139" t="s">
        <v>85</v>
      </c>
      <c r="E216" s="139" t="s">
        <v>44</v>
      </c>
      <c r="F216" s="139" t="s">
        <v>180</v>
      </c>
      <c r="G216" s="139" t="s">
        <v>848</v>
      </c>
      <c r="H216" s="140">
        <v>7398</v>
      </c>
      <c r="I216" s="138">
        <v>5</v>
      </c>
      <c r="J216" s="141">
        <f>อุดรธานี!F42</f>
        <v>585610.16</v>
      </c>
      <c r="K216" s="142">
        <f>อุดรธานี!AP42</f>
        <v>507883.6700000001</v>
      </c>
      <c r="L216" s="143">
        <f>อุดรธานี!AQ42</f>
        <v>6528297.7199999997</v>
      </c>
      <c r="M216" s="143">
        <f>อุดรธานี!AR42</f>
        <v>6323535.1900000004</v>
      </c>
      <c r="N216" s="139"/>
      <c r="O216" s="139"/>
      <c r="P216" s="139"/>
      <c r="Q216" s="131">
        <f t="shared" si="8"/>
        <v>204762.52999999933</v>
      </c>
      <c r="R216" s="132">
        <f t="shared" si="9"/>
        <v>882.4408921330089</v>
      </c>
    </row>
    <row r="217" spans="1:18" x14ac:dyDescent="0.4">
      <c r="A217" s="138">
        <v>7</v>
      </c>
      <c r="B217" s="139" t="s">
        <v>64</v>
      </c>
      <c r="C217" s="139" t="s">
        <v>306</v>
      </c>
      <c r="D217" s="139" t="s">
        <v>85</v>
      </c>
      <c r="E217" s="139" t="s">
        <v>44</v>
      </c>
      <c r="F217" s="139" t="s">
        <v>180</v>
      </c>
      <c r="G217" s="139" t="s">
        <v>849</v>
      </c>
      <c r="H217" s="140">
        <v>7430</v>
      </c>
      <c r="I217" s="138">
        <v>5</v>
      </c>
      <c r="J217" s="141">
        <f>อุดรธานี!F43</f>
        <v>779731.5</v>
      </c>
      <c r="K217" s="142">
        <f>อุดรธานี!AP43</f>
        <v>874677.69</v>
      </c>
      <c r="L217" s="143">
        <f>อุดรธานี!AQ43</f>
        <v>5641305.8799999999</v>
      </c>
      <c r="M217" s="143">
        <f>อุดรธานี!AR43</f>
        <v>5617865.2400000002</v>
      </c>
      <c r="N217" s="139"/>
      <c r="O217" s="139"/>
      <c r="P217" s="139"/>
      <c r="Q217" s="131">
        <f t="shared" si="8"/>
        <v>23440.639999999665</v>
      </c>
      <c r="R217" s="132">
        <f t="shared" si="9"/>
        <v>759.26054912516827</v>
      </c>
    </row>
    <row r="218" spans="1:18" x14ac:dyDescent="0.4">
      <c r="A218" s="138">
        <v>8</v>
      </c>
      <c r="B218" s="139" t="s">
        <v>64</v>
      </c>
      <c r="C218" s="139" t="s">
        <v>306</v>
      </c>
      <c r="D218" s="139" t="s">
        <v>85</v>
      </c>
      <c r="E218" s="139" t="s">
        <v>44</v>
      </c>
      <c r="F218" s="139" t="s">
        <v>180</v>
      </c>
      <c r="G218" s="139" t="s">
        <v>850</v>
      </c>
      <c r="H218" s="140">
        <v>2978</v>
      </c>
      <c r="I218" s="138">
        <v>2</v>
      </c>
      <c r="J218" s="141">
        <f>อุดรธานี!F44</f>
        <v>444790.14</v>
      </c>
      <c r="K218" s="142">
        <f>อุดรธานี!AP44</f>
        <v>524717.44000000006</v>
      </c>
      <c r="L218" s="143">
        <f>อุดรธานี!AQ44</f>
        <v>2904526.14</v>
      </c>
      <c r="M218" s="143">
        <f>อุดรธานี!AR44</f>
        <v>3008976.5999999996</v>
      </c>
      <c r="N218" s="139"/>
      <c r="O218" s="139"/>
      <c r="P218" s="139"/>
      <c r="Q218" s="131">
        <f t="shared" si="8"/>
        <v>-104450.4599999995</v>
      </c>
      <c r="R218" s="132">
        <f t="shared" si="9"/>
        <v>975.32778374748159</v>
      </c>
    </row>
    <row r="219" spans="1:18" x14ac:dyDescent="0.4">
      <c r="A219" s="138">
        <v>9</v>
      </c>
      <c r="B219" s="139" t="s">
        <v>64</v>
      </c>
      <c r="C219" s="139" t="s">
        <v>306</v>
      </c>
      <c r="D219" s="139" t="s">
        <v>85</v>
      </c>
      <c r="E219" s="139" t="s">
        <v>44</v>
      </c>
      <c r="F219" s="139" t="s">
        <v>180</v>
      </c>
      <c r="G219" s="139" t="s">
        <v>851</v>
      </c>
      <c r="H219" s="140">
        <v>3394</v>
      </c>
      <c r="I219" s="138">
        <v>3</v>
      </c>
      <c r="J219" s="141">
        <f>อุดรธานี!F45</f>
        <v>293698.15000000002</v>
      </c>
      <c r="K219" s="142">
        <f>อุดรธานี!AP45</f>
        <v>300778.69</v>
      </c>
      <c r="L219" s="143">
        <f>อุดรธานี!AQ45</f>
        <v>3513287.84</v>
      </c>
      <c r="M219" s="143">
        <f>อุดรธานี!AR45</f>
        <v>3313929.5</v>
      </c>
      <c r="N219" s="139"/>
      <c r="O219" s="139"/>
      <c r="P219" s="139"/>
      <c r="Q219" s="131">
        <f t="shared" si="8"/>
        <v>199358.33999999985</v>
      </c>
      <c r="R219" s="132">
        <f t="shared" si="9"/>
        <v>1035.1466823806718</v>
      </c>
    </row>
    <row r="220" spans="1:18" x14ac:dyDescent="0.4">
      <c r="A220" s="138">
        <v>10</v>
      </c>
      <c r="B220" s="139" t="s">
        <v>64</v>
      </c>
      <c r="C220" s="139" t="s">
        <v>306</v>
      </c>
      <c r="D220" s="139" t="s">
        <v>85</v>
      </c>
      <c r="E220" s="139" t="s">
        <v>44</v>
      </c>
      <c r="F220" s="139" t="s">
        <v>180</v>
      </c>
      <c r="G220" s="139" t="s">
        <v>852</v>
      </c>
      <c r="H220" s="140">
        <v>1969</v>
      </c>
      <c r="I220" s="138">
        <v>2</v>
      </c>
      <c r="J220" s="141">
        <f>อุดรธานี!F46</f>
        <v>238775.98</v>
      </c>
      <c r="K220" s="142">
        <f>อุดรธานี!AP46</f>
        <v>261521.56000000003</v>
      </c>
      <c r="L220" s="143">
        <f>อุดรธานี!AQ46</f>
        <v>2639051.5200000005</v>
      </c>
      <c r="M220" s="143">
        <f>อุดรธานี!AR46</f>
        <v>2883380.8499999996</v>
      </c>
      <c r="N220" s="139"/>
      <c r="O220" s="139"/>
      <c r="P220" s="139"/>
      <c r="Q220" s="131">
        <f t="shared" si="8"/>
        <v>-244329.32999999914</v>
      </c>
      <c r="R220" s="132">
        <f t="shared" si="9"/>
        <v>1340.3004164550537</v>
      </c>
    </row>
    <row r="221" spans="1:18" x14ac:dyDescent="0.4">
      <c r="A221" s="138">
        <v>11</v>
      </c>
      <c r="B221" s="139" t="s">
        <v>64</v>
      </c>
      <c r="C221" s="139" t="s">
        <v>306</v>
      </c>
      <c r="D221" s="139" t="s">
        <v>85</v>
      </c>
      <c r="E221" s="139" t="s">
        <v>44</v>
      </c>
      <c r="F221" s="139" t="s">
        <v>180</v>
      </c>
      <c r="G221" s="139" t="s">
        <v>853</v>
      </c>
      <c r="H221" s="140">
        <v>3732</v>
      </c>
      <c r="I221" s="138">
        <v>3</v>
      </c>
      <c r="J221" s="141">
        <f>อุดรธานี!F47</f>
        <v>291755.65999999997</v>
      </c>
      <c r="K221" s="142">
        <f>อุดรธานี!AP47</f>
        <v>401826.14999999997</v>
      </c>
      <c r="L221" s="143">
        <f>อุดรธานี!AQ47</f>
        <v>3147753.55</v>
      </c>
      <c r="M221" s="143">
        <f>อุดรธานี!AR47</f>
        <v>3013520.27</v>
      </c>
      <c r="N221" s="139"/>
      <c r="O221" s="139"/>
      <c r="P221" s="139"/>
      <c r="Q221" s="131">
        <f t="shared" si="8"/>
        <v>134233.2799999998</v>
      </c>
      <c r="R221" s="132">
        <f t="shared" si="9"/>
        <v>843.44950428724542</v>
      </c>
    </row>
    <row r="222" spans="1:18" x14ac:dyDescent="0.4">
      <c r="A222" s="138">
        <v>12</v>
      </c>
      <c r="B222" s="139" t="s">
        <v>64</v>
      </c>
      <c r="C222" s="139" t="s">
        <v>306</v>
      </c>
      <c r="D222" s="139" t="s">
        <v>85</v>
      </c>
      <c r="E222" s="139" t="s">
        <v>44</v>
      </c>
      <c r="F222" s="139" t="s">
        <v>180</v>
      </c>
      <c r="G222" s="139" t="s">
        <v>854</v>
      </c>
      <c r="H222" s="140">
        <v>3225</v>
      </c>
      <c r="I222" s="138">
        <v>3</v>
      </c>
      <c r="J222" s="141">
        <f>อุดรธานี!F48</f>
        <v>333971.68</v>
      </c>
      <c r="K222" s="142">
        <f>อุดรธานี!AP48</f>
        <v>375410.16000000003</v>
      </c>
      <c r="L222" s="143">
        <f>อุดรธานี!AQ48</f>
        <v>3379595.89</v>
      </c>
      <c r="M222" s="143">
        <f>อุดรธานี!AR48</f>
        <v>3358935.1399999997</v>
      </c>
      <c r="N222" s="139"/>
      <c r="O222" s="139"/>
      <c r="P222" s="139"/>
      <c r="Q222" s="131">
        <f t="shared" si="8"/>
        <v>20660.750000000466</v>
      </c>
      <c r="R222" s="132">
        <f t="shared" si="9"/>
        <v>1047.9367100775194</v>
      </c>
    </row>
    <row r="223" spans="1:18" s="150" customFormat="1" x14ac:dyDescent="0.4">
      <c r="A223" s="144">
        <v>2</v>
      </c>
      <c r="B223" s="145" t="s">
        <v>64</v>
      </c>
      <c r="C223" s="145"/>
      <c r="D223" s="145"/>
      <c r="E223" s="145" t="s">
        <v>77</v>
      </c>
      <c r="F223" s="145"/>
      <c r="G223" s="145" t="s">
        <v>308</v>
      </c>
      <c r="H223" s="151">
        <f>SUM(H211:H222)</f>
        <v>44894</v>
      </c>
      <c r="I223" s="144"/>
      <c r="J223" s="147">
        <f>SUM(J211:J222)</f>
        <v>5224325.1400000006</v>
      </c>
      <c r="K223" s="147">
        <f>SUM(K211:K222)</f>
        <v>5706947.7600000007</v>
      </c>
      <c r="L223" s="147">
        <f>SUM(L211:L222)</f>
        <v>42700716.159999996</v>
      </c>
      <c r="M223" s="147">
        <f>SUM(M211:M222)</f>
        <v>42309800.370000005</v>
      </c>
      <c r="N223" s="145">
        <v>11</v>
      </c>
      <c r="O223" s="145">
        <v>11</v>
      </c>
      <c r="P223" s="145">
        <f>N223-O223</f>
        <v>0</v>
      </c>
      <c r="Q223" s="148">
        <f t="shared" si="8"/>
        <v>390915.78999999166</v>
      </c>
      <c r="R223" s="149">
        <f>L223/H223</f>
        <v>951.1452791018844</v>
      </c>
    </row>
    <row r="224" spans="1:18" x14ac:dyDescent="0.4">
      <c r="A224" s="138">
        <v>1</v>
      </c>
      <c r="B224" s="139" t="s">
        <v>64</v>
      </c>
      <c r="C224" s="139" t="s">
        <v>31</v>
      </c>
      <c r="D224" s="139" t="s">
        <v>92</v>
      </c>
      <c r="E224" s="139" t="s">
        <v>32</v>
      </c>
      <c r="F224" s="139" t="s">
        <v>210</v>
      </c>
      <c r="G224" s="139" t="s">
        <v>309</v>
      </c>
      <c r="H224" s="140"/>
      <c r="I224" s="138"/>
      <c r="J224" s="141"/>
      <c r="K224" s="142"/>
      <c r="L224" s="143"/>
      <c r="M224" s="143"/>
      <c r="N224" s="139"/>
      <c r="O224" s="139"/>
      <c r="P224" s="139"/>
    </row>
    <row r="225" spans="1:18" x14ac:dyDescent="0.4">
      <c r="A225" s="138">
        <v>2</v>
      </c>
      <c r="B225" s="139" t="s">
        <v>64</v>
      </c>
      <c r="C225" s="139" t="s">
        <v>31</v>
      </c>
      <c r="D225" s="139" t="s">
        <v>92</v>
      </c>
      <c r="E225" s="139" t="s">
        <v>32</v>
      </c>
      <c r="F225" s="139" t="s">
        <v>180</v>
      </c>
      <c r="G225" s="139" t="s">
        <v>855</v>
      </c>
      <c r="H225" s="140">
        <v>3207</v>
      </c>
      <c r="I225" s="138">
        <v>3</v>
      </c>
      <c r="J225" s="141">
        <f>อุดรธานี!F49</f>
        <v>253079.96</v>
      </c>
      <c r="K225" s="142">
        <f>อุดรธานี!AP49</f>
        <v>514222.56</v>
      </c>
      <c r="L225" s="143">
        <f>อุดรธานี!AQ49</f>
        <v>2772278.79</v>
      </c>
      <c r="M225" s="143">
        <f>อุดรธานี!AR49</f>
        <v>3004461.0999999996</v>
      </c>
      <c r="N225" s="139"/>
      <c r="O225" s="139"/>
      <c r="P225" s="139"/>
      <c r="Q225" s="131">
        <f t="shared" si="8"/>
        <v>-232182.30999999959</v>
      </c>
      <c r="R225" s="132">
        <f t="shared" si="9"/>
        <v>864.44614593077642</v>
      </c>
    </row>
    <row r="226" spans="1:18" x14ac:dyDescent="0.4">
      <c r="A226" s="138">
        <v>3</v>
      </c>
      <c r="B226" s="139" t="s">
        <v>64</v>
      </c>
      <c r="C226" s="139" t="s">
        <v>31</v>
      </c>
      <c r="D226" s="139" t="s">
        <v>92</v>
      </c>
      <c r="E226" s="139" t="s">
        <v>32</v>
      </c>
      <c r="F226" s="139" t="s">
        <v>180</v>
      </c>
      <c r="G226" s="139" t="s">
        <v>856</v>
      </c>
      <c r="H226" s="140">
        <v>3287</v>
      </c>
      <c r="I226" s="138">
        <v>3</v>
      </c>
      <c r="J226" s="141">
        <f>อุดรธานี!F50</f>
        <v>5122.3900000000003</v>
      </c>
      <c r="K226" s="142">
        <f>อุดรธานี!AP50</f>
        <v>196230.88</v>
      </c>
      <c r="L226" s="143">
        <f>อุดรธานี!AQ50</f>
        <v>3251330.05</v>
      </c>
      <c r="M226" s="143">
        <f>อุดรธานี!AR50</f>
        <v>3410801.3000000003</v>
      </c>
      <c r="N226" s="139"/>
      <c r="O226" s="139"/>
      <c r="P226" s="139"/>
      <c r="Q226" s="131">
        <f t="shared" si="8"/>
        <v>-159471.25000000047</v>
      </c>
      <c r="R226" s="132">
        <f t="shared" si="9"/>
        <v>989.14817462731969</v>
      </c>
    </row>
    <row r="227" spans="1:18" s="189" customFormat="1" x14ac:dyDescent="0.4">
      <c r="A227" s="183">
        <v>4</v>
      </c>
      <c r="B227" s="184" t="s">
        <v>64</v>
      </c>
      <c r="C227" s="184" t="s">
        <v>31</v>
      </c>
      <c r="D227" s="184" t="s">
        <v>92</v>
      </c>
      <c r="E227" s="184" t="s">
        <v>32</v>
      </c>
      <c r="F227" s="184" t="s">
        <v>180</v>
      </c>
      <c r="G227" s="184" t="s">
        <v>857</v>
      </c>
      <c r="H227" s="185">
        <v>3009</v>
      </c>
      <c r="I227" s="186">
        <v>3</v>
      </c>
      <c r="J227" s="187">
        <f>อุดรธานี!F51</f>
        <v>117455.7</v>
      </c>
      <c r="K227" s="187">
        <f>อุดรธานี!AP51</f>
        <v>108300.84999999998</v>
      </c>
      <c r="L227" s="187">
        <f>อุดรธานี!AQ51</f>
        <v>3230493.87</v>
      </c>
      <c r="M227" s="187">
        <f>อุดรธานี!AR51</f>
        <v>3313536.49</v>
      </c>
      <c r="N227" s="184"/>
      <c r="O227" s="184"/>
      <c r="P227" s="184"/>
      <c r="Q227" s="188">
        <f t="shared" si="8"/>
        <v>-83042.620000000112</v>
      </c>
      <c r="R227" s="188">
        <f t="shared" si="9"/>
        <v>1073.6104586241277</v>
      </c>
    </row>
    <row r="228" spans="1:18" s="189" customFormat="1" x14ac:dyDescent="0.4">
      <c r="A228" s="183">
        <v>5</v>
      </c>
      <c r="B228" s="184" t="s">
        <v>64</v>
      </c>
      <c r="C228" s="184" t="s">
        <v>31</v>
      </c>
      <c r="D228" s="184" t="s">
        <v>92</v>
      </c>
      <c r="E228" s="184" t="s">
        <v>32</v>
      </c>
      <c r="F228" s="184" t="s">
        <v>180</v>
      </c>
      <c r="G228" s="184" t="s">
        <v>858</v>
      </c>
      <c r="H228" s="185">
        <v>2495</v>
      </c>
      <c r="I228" s="186">
        <v>2</v>
      </c>
      <c r="J228" s="187">
        <f>อุดรธานี!F52</f>
        <v>63956.68</v>
      </c>
      <c r="K228" s="187">
        <f>อุดรธานี!AP52</f>
        <v>164225.99</v>
      </c>
      <c r="L228" s="187">
        <f>อุดรธานี!AQ52</f>
        <v>3762811.81</v>
      </c>
      <c r="M228" s="187">
        <f>อุดรธานี!AR52</f>
        <v>3957874.29</v>
      </c>
      <c r="N228" s="184"/>
      <c r="O228" s="184"/>
      <c r="P228" s="184"/>
      <c r="Q228" s="188">
        <f t="shared" si="8"/>
        <v>-195062.47999999998</v>
      </c>
      <c r="R228" s="188">
        <f t="shared" si="9"/>
        <v>1508.141006012024</v>
      </c>
    </row>
    <row r="229" spans="1:18" s="189" customFormat="1" x14ac:dyDescent="0.4">
      <c r="A229" s="183">
        <v>6</v>
      </c>
      <c r="B229" s="184" t="s">
        <v>64</v>
      </c>
      <c r="C229" s="184" t="s">
        <v>31</v>
      </c>
      <c r="D229" s="184" t="s">
        <v>92</v>
      </c>
      <c r="E229" s="184" t="s">
        <v>32</v>
      </c>
      <c r="F229" s="184" t="s">
        <v>180</v>
      </c>
      <c r="G229" s="184" t="s">
        <v>859</v>
      </c>
      <c r="H229" s="185">
        <v>5264</v>
      </c>
      <c r="I229" s="186">
        <v>4</v>
      </c>
      <c r="J229" s="187">
        <f>อุดรธานี!F53</f>
        <v>488429.28</v>
      </c>
      <c r="K229" s="187">
        <f>อุดรธานี!AP53</f>
        <v>676792.72</v>
      </c>
      <c r="L229" s="187">
        <f>อุดรธานี!AQ53</f>
        <v>2935219.14</v>
      </c>
      <c r="M229" s="187">
        <f>อุดรธานี!AR53</f>
        <v>4681842.1500000004</v>
      </c>
      <c r="N229" s="184"/>
      <c r="O229" s="184"/>
      <c r="P229" s="184"/>
      <c r="Q229" s="188">
        <f t="shared" si="8"/>
        <v>-1746623.0100000002</v>
      </c>
      <c r="R229" s="188">
        <f t="shared" si="9"/>
        <v>557.60242021276599</v>
      </c>
    </row>
    <row r="230" spans="1:18" s="196" customFormat="1" x14ac:dyDescent="0.4">
      <c r="A230" s="190">
        <v>7</v>
      </c>
      <c r="B230" s="191" t="s">
        <v>64</v>
      </c>
      <c r="C230" s="191" t="s">
        <v>31</v>
      </c>
      <c r="D230" s="191" t="s">
        <v>92</v>
      </c>
      <c r="E230" s="191" t="s">
        <v>32</v>
      </c>
      <c r="F230" s="191" t="s">
        <v>180</v>
      </c>
      <c r="G230" s="191" t="s">
        <v>860</v>
      </c>
      <c r="H230" s="185">
        <v>2213</v>
      </c>
      <c r="I230" s="190">
        <v>2</v>
      </c>
      <c r="J230" s="192">
        <f>อุดรธานี!F54</f>
        <v>373725.42</v>
      </c>
      <c r="K230" s="193">
        <f>อุดรธานี!AP54</f>
        <v>596888.79</v>
      </c>
      <c r="L230" s="192">
        <f>อุดรธานี!AQ54</f>
        <v>2646844.29</v>
      </c>
      <c r="M230" s="192">
        <f>อุดรธานี!AR54</f>
        <v>2627485.3600000003</v>
      </c>
      <c r="N230" s="191"/>
      <c r="O230" s="191"/>
      <c r="P230" s="191"/>
      <c r="Q230" s="194">
        <f t="shared" si="8"/>
        <v>19358.929999999702</v>
      </c>
      <c r="R230" s="195">
        <f t="shared" si="9"/>
        <v>1196.0435110709445</v>
      </c>
    </row>
    <row r="231" spans="1:18" s="196" customFormat="1" x14ac:dyDescent="0.4">
      <c r="A231" s="190">
        <v>8</v>
      </c>
      <c r="B231" s="191" t="s">
        <v>64</v>
      </c>
      <c r="C231" s="191" t="s">
        <v>31</v>
      </c>
      <c r="D231" s="191" t="s">
        <v>92</v>
      </c>
      <c r="E231" s="191" t="s">
        <v>32</v>
      </c>
      <c r="F231" s="191" t="s">
        <v>180</v>
      </c>
      <c r="G231" s="191" t="s">
        <v>861</v>
      </c>
      <c r="H231" s="185">
        <v>2562</v>
      </c>
      <c r="I231" s="190">
        <v>2</v>
      </c>
      <c r="J231" s="192">
        <f>อุดรธานี!F55</f>
        <v>45362.62</v>
      </c>
      <c r="K231" s="193">
        <f>อุดรธานี!AP55</f>
        <v>200162.63</v>
      </c>
      <c r="L231" s="192">
        <f>อุดรธานี!AQ55</f>
        <v>2203664.02</v>
      </c>
      <c r="M231" s="192">
        <f>อุดรธานี!AR55</f>
        <v>2125759.0499999998</v>
      </c>
      <c r="N231" s="191"/>
      <c r="O231" s="191"/>
      <c r="P231" s="191"/>
      <c r="Q231" s="194">
        <f t="shared" si="8"/>
        <v>77904.970000000205</v>
      </c>
      <c r="R231" s="195">
        <f t="shared" si="9"/>
        <v>860.13427790788444</v>
      </c>
    </row>
    <row r="232" spans="1:18" s="189" customFormat="1" x14ac:dyDescent="0.4">
      <c r="A232" s="183">
        <v>9</v>
      </c>
      <c r="B232" s="184" t="s">
        <v>64</v>
      </c>
      <c r="C232" s="184" t="s">
        <v>31</v>
      </c>
      <c r="D232" s="184" t="s">
        <v>92</v>
      </c>
      <c r="E232" s="184" t="s">
        <v>32</v>
      </c>
      <c r="F232" s="184" t="s">
        <v>180</v>
      </c>
      <c r="G232" s="184" t="s">
        <v>862</v>
      </c>
      <c r="H232" s="185">
        <v>7114</v>
      </c>
      <c r="I232" s="186">
        <v>5</v>
      </c>
      <c r="J232" s="187">
        <f>อุดรธานี!F56</f>
        <v>369827.32</v>
      </c>
      <c r="K232" s="187">
        <f>อุดรธานี!AP56</f>
        <v>472343.18000000005</v>
      </c>
      <c r="L232" s="187">
        <f>อุดรธานี!AQ56</f>
        <v>5202893.9399999995</v>
      </c>
      <c r="M232" s="187">
        <f>อุดรธานี!AR56</f>
        <v>4634618.25</v>
      </c>
      <c r="N232" s="184"/>
      <c r="O232" s="184"/>
      <c r="P232" s="184"/>
      <c r="Q232" s="188">
        <f t="shared" si="8"/>
        <v>568275.68999999948</v>
      </c>
      <c r="R232" s="188">
        <f t="shared" si="9"/>
        <v>731.35984537531624</v>
      </c>
    </row>
    <row r="233" spans="1:18" s="196" customFormat="1" x14ac:dyDescent="0.4">
      <c r="A233" s="190">
        <v>10</v>
      </c>
      <c r="B233" s="191" t="s">
        <v>64</v>
      </c>
      <c r="C233" s="191" t="s">
        <v>31</v>
      </c>
      <c r="D233" s="191" t="s">
        <v>92</v>
      </c>
      <c r="E233" s="191" t="s">
        <v>32</v>
      </c>
      <c r="F233" s="191" t="s">
        <v>180</v>
      </c>
      <c r="G233" s="191" t="s">
        <v>863</v>
      </c>
      <c r="H233" s="185">
        <v>6804</v>
      </c>
      <c r="I233" s="190">
        <v>5</v>
      </c>
      <c r="J233" s="192">
        <f>อุดรธานี!F57</f>
        <v>159045.01</v>
      </c>
      <c r="K233" s="193">
        <f>อุดรธานี!AP57</f>
        <v>239397.72000000003</v>
      </c>
      <c r="L233" s="192">
        <f>อุดรธานี!AQ57</f>
        <v>4148496.6799999997</v>
      </c>
      <c r="M233" s="192">
        <f>อุดรธานี!AR57</f>
        <v>4235731.3899999997</v>
      </c>
      <c r="N233" s="191"/>
      <c r="O233" s="191"/>
      <c r="P233" s="191"/>
      <c r="Q233" s="194">
        <f t="shared" si="8"/>
        <v>-87234.709999999963</v>
      </c>
      <c r="R233" s="195">
        <f t="shared" si="9"/>
        <v>609.7143856554967</v>
      </c>
    </row>
    <row r="234" spans="1:18" s="189" customFormat="1" x14ac:dyDescent="0.4">
      <c r="A234" s="183">
        <v>11</v>
      </c>
      <c r="B234" s="184" t="s">
        <v>64</v>
      </c>
      <c r="C234" s="184" t="s">
        <v>31</v>
      </c>
      <c r="D234" s="184" t="s">
        <v>92</v>
      </c>
      <c r="E234" s="184" t="s">
        <v>32</v>
      </c>
      <c r="F234" s="184" t="s">
        <v>180</v>
      </c>
      <c r="G234" s="184" t="s">
        <v>864</v>
      </c>
      <c r="H234" s="185">
        <v>3739</v>
      </c>
      <c r="I234" s="186">
        <v>3</v>
      </c>
      <c r="J234" s="187">
        <f>อุดรธานี!F58</f>
        <v>115054.16</v>
      </c>
      <c r="K234" s="187">
        <f>อุดรธานี!AP58</f>
        <v>422191.37</v>
      </c>
      <c r="L234" s="187">
        <f>อุดรธานี!AQ58</f>
        <v>3957651.6</v>
      </c>
      <c r="M234" s="187">
        <f>อุดรธานี!AR58</f>
        <v>3876891.9099999997</v>
      </c>
      <c r="N234" s="184"/>
      <c r="O234" s="184"/>
      <c r="P234" s="184"/>
      <c r="Q234" s="188">
        <f t="shared" si="8"/>
        <v>80759.69000000041</v>
      </c>
      <c r="R234" s="188">
        <f t="shared" si="9"/>
        <v>1058.4786306499063</v>
      </c>
    </row>
    <row r="235" spans="1:18" s="189" customFormat="1" x14ac:dyDescent="0.4">
      <c r="A235" s="183">
        <v>12</v>
      </c>
      <c r="B235" s="184" t="s">
        <v>64</v>
      </c>
      <c r="C235" s="184" t="s">
        <v>31</v>
      </c>
      <c r="D235" s="184" t="s">
        <v>92</v>
      </c>
      <c r="E235" s="184" t="s">
        <v>32</v>
      </c>
      <c r="F235" s="184" t="s">
        <v>180</v>
      </c>
      <c r="G235" s="184" t="s">
        <v>865</v>
      </c>
      <c r="H235" s="185">
        <v>2743</v>
      </c>
      <c r="I235" s="186">
        <v>2</v>
      </c>
      <c r="J235" s="187">
        <f>อุดรธานี!F59</f>
        <v>45608.34</v>
      </c>
      <c r="K235" s="187">
        <f>อุดรธานี!AP59</f>
        <v>371608.99</v>
      </c>
      <c r="L235" s="187">
        <f>อุดรธานี!AQ59</f>
        <v>3388946.11</v>
      </c>
      <c r="M235" s="187">
        <f>อุดรธานี!AR59</f>
        <v>3025847.72</v>
      </c>
      <c r="N235" s="184"/>
      <c r="O235" s="184"/>
      <c r="P235" s="184"/>
      <c r="Q235" s="188">
        <f t="shared" si="8"/>
        <v>363098.38999999966</v>
      </c>
      <c r="R235" s="188">
        <f t="shared" si="9"/>
        <v>1235.488920889537</v>
      </c>
    </row>
    <row r="236" spans="1:18" s="150" customFormat="1" x14ac:dyDescent="0.4">
      <c r="A236" s="144">
        <v>3</v>
      </c>
      <c r="B236" s="145" t="s">
        <v>64</v>
      </c>
      <c r="C236" s="145"/>
      <c r="D236" s="145"/>
      <c r="E236" s="145" t="s">
        <v>77</v>
      </c>
      <c r="F236" s="145"/>
      <c r="G236" s="145" t="s">
        <v>310</v>
      </c>
      <c r="H236" s="151">
        <f>SUM(H224:H235)</f>
        <v>42437</v>
      </c>
      <c r="I236" s="144"/>
      <c r="J236" s="147">
        <f>SUM(J224:J235)</f>
        <v>2036666.8800000001</v>
      </c>
      <c r="K236" s="147">
        <f>SUM(K224:K235)</f>
        <v>3962365.6800000006</v>
      </c>
      <c r="L236" s="147">
        <f>SUM(L224:L235)</f>
        <v>37500630.300000004</v>
      </c>
      <c r="M236" s="147">
        <f>SUM(M224:M235)</f>
        <v>38894849.009999998</v>
      </c>
      <c r="N236" s="145">
        <v>11</v>
      </c>
      <c r="O236" s="145">
        <v>11</v>
      </c>
      <c r="P236" s="145">
        <f>N236-O236</f>
        <v>0</v>
      </c>
      <c r="Q236" s="197">
        <f t="shared" si="8"/>
        <v>-1394218.7099999934</v>
      </c>
      <c r="R236" s="149">
        <f>L236/H236</f>
        <v>883.67769399344922</v>
      </c>
    </row>
    <row r="237" spans="1:18" x14ac:dyDescent="0.4">
      <c r="A237" s="138">
        <v>1</v>
      </c>
      <c r="B237" s="139" t="s">
        <v>64</v>
      </c>
      <c r="C237" s="139" t="s">
        <v>33</v>
      </c>
      <c r="D237" s="139" t="s">
        <v>99</v>
      </c>
      <c r="E237" s="139" t="s">
        <v>34</v>
      </c>
      <c r="F237" s="139" t="s">
        <v>177</v>
      </c>
      <c r="G237" s="139" t="s">
        <v>311</v>
      </c>
      <c r="H237" s="140"/>
      <c r="I237" s="138"/>
      <c r="J237" s="141"/>
      <c r="K237" s="142"/>
      <c r="L237" s="143"/>
      <c r="M237" s="143"/>
      <c r="N237" s="139"/>
      <c r="O237" s="139"/>
      <c r="P237" s="139"/>
    </row>
    <row r="238" spans="1:18" s="158" customFormat="1" x14ac:dyDescent="0.4">
      <c r="A238" s="152">
        <v>2</v>
      </c>
      <c r="B238" s="153" t="s">
        <v>64</v>
      </c>
      <c r="C238" s="153" t="s">
        <v>33</v>
      </c>
      <c r="D238" s="153" t="s">
        <v>99</v>
      </c>
      <c r="E238" s="153" t="s">
        <v>34</v>
      </c>
      <c r="F238" s="153" t="s">
        <v>180</v>
      </c>
      <c r="G238" s="153" t="s">
        <v>866</v>
      </c>
      <c r="H238" s="154">
        <v>4721</v>
      </c>
      <c r="I238" s="152">
        <v>4</v>
      </c>
      <c r="J238" s="143">
        <f>อุดรธานี!F60</f>
        <v>1020790.81</v>
      </c>
      <c r="K238" s="143">
        <f>อุดรธานี!AP60</f>
        <v>1093096.44</v>
      </c>
      <c r="L238" s="143">
        <f>อุดรธานี!AQ60</f>
        <v>3241925.79</v>
      </c>
      <c r="M238" s="143">
        <f>อุดรธานี!AR60</f>
        <v>3167341.38</v>
      </c>
      <c r="N238" s="198"/>
      <c r="O238" s="198"/>
      <c r="P238" s="198"/>
      <c r="Q238" s="156">
        <f t="shared" si="8"/>
        <v>74584.410000000149</v>
      </c>
      <c r="R238" s="157">
        <f t="shared" si="9"/>
        <v>686.7031963567041</v>
      </c>
    </row>
    <row r="239" spans="1:18" x14ac:dyDescent="0.4">
      <c r="A239" s="138">
        <v>3</v>
      </c>
      <c r="B239" s="139" t="s">
        <v>64</v>
      </c>
      <c r="C239" s="139" t="s">
        <v>33</v>
      </c>
      <c r="D239" s="139" t="s">
        <v>99</v>
      </c>
      <c r="E239" s="139" t="s">
        <v>34</v>
      </c>
      <c r="F239" s="139" t="s">
        <v>180</v>
      </c>
      <c r="G239" s="139" t="s">
        <v>867</v>
      </c>
      <c r="H239" s="140">
        <v>8384</v>
      </c>
      <c r="I239" s="138">
        <v>5</v>
      </c>
      <c r="J239" s="192">
        <f>อุดรธานี!F61</f>
        <v>1352595.62</v>
      </c>
      <c r="K239" s="192">
        <f>อุดรธานี!AP61</f>
        <v>1149502.6300000001</v>
      </c>
      <c r="L239" s="192">
        <f>อุดรธานี!AQ61</f>
        <v>8850573.3599999994</v>
      </c>
      <c r="M239" s="192">
        <f>อุดรธานี!AR61</f>
        <v>8590759.7899999991</v>
      </c>
      <c r="N239" s="139"/>
      <c r="O239" s="139"/>
      <c r="P239" s="139"/>
      <c r="Q239" s="131">
        <f t="shared" si="8"/>
        <v>259813.5700000003</v>
      </c>
      <c r="R239" s="132">
        <f t="shared" si="9"/>
        <v>1055.6504484732823</v>
      </c>
    </row>
    <row r="240" spans="1:18" x14ac:dyDescent="0.4">
      <c r="A240" s="152">
        <v>4</v>
      </c>
      <c r="B240" s="139" t="s">
        <v>64</v>
      </c>
      <c r="C240" s="139" t="s">
        <v>33</v>
      </c>
      <c r="D240" s="139" t="s">
        <v>99</v>
      </c>
      <c r="E240" s="139" t="s">
        <v>34</v>
      </c>
      <c r="F240" s="139" t="s">
        <v>180</v>
      </c>
      <c r="G240" s="139" t="s">
        <v>868</v>
      </c>
      <c r="H240" s="140">
        <v>4586</v>
      </c>
      <c r="I240" s="138">
        <v>4</v>
      </c>
      <c r="J240" s="192">
        <f>อุดรธานี!F62</f>
        <v>68395.25</v>
      </c>
      <c r="K240" s="192">
        <f>อุดรธานี!AP62</f>
        <v>524563.79</v>
      </c>
      <c r="L240" s="192">
        <f>อุดรธานี!AQ62</f>
        <v>4494414.99</v>
      </c>
      <c r="M240" s="192">
        <f>อุดรธานี!AR62</f>
        <v>4524876.45</v>
      </c>
      <c r="N240" s="139"/>
      <c r="O240" s="139"/>
      <c r="P240" s="139"/>
      <c r="Q240" s="131">
        <f t="shared" si="8"/>
        <v>-30461.459999999963</v>
      </c>
      <c r="R240" s="132">
        <f t="shared" si="9"/>
        <v>980.02943523767999</v>
      </c>
    </row>
    <row r="241" spans="1:18" x14ac:dyDescent="0.4">
      <c r="A241" s="138">
        <v>5</v>
      </c>
      <c r="B241" s="139" t="s">
        <v>64</v>
      </c>
      <c r="C241" s="139" t="s">
        <v>33</v>
      </c>
      <c r="D241" s="139" t="s">
        <v>99</v>
      </c>
      <c r="E241" s="139" t="s">
        <v>34</v>
      </c>
      <c r="F241" s="139" t="s">
        <v>180</v>
      </c>
      <c r="G241" s="139" t="s">
        <v>869</v>
      </c>
      <c r="H241" s="140">
        <v>3004</v>
      </c>
      <c r="I241" s="138">
        <v>2</v>
      </c>
      <c r="J241" s="192">
        <f>อุดรธานี!F63</f>
        <v>323235.81</v>
      </c>
      <c r="K241" s="192">
        <f>อุดรธานี!AP63</f>
        <v>366026.04</v>
      </c>
      <c r="L241" s="192">
        <f>อุดรธานี!AQ63</f>
        <v>2216297.6799999997</v>
      </c>
      <c r="M241" s="192">
        <f>อุดรธานี!AR63</f>
        <v>2633275.6100000003</v>
      </c>
      <c r="N241" s="139"/>
      <c r="O241" s="139"/>
      <c r="P241" s="139"/>
      <c r="Q241" s="131">
        <f t="shared" si="8"/>
        <v>-416977.93000000063</v>
      </c>
      <c r="R241" s="132">
        <f t="shared" si="9"/>
        <v>737.7821837549933</v>
      </c>
    </row>
    <row r="242" spans="1:18" x14ac:dyDescent="0.4">
      <c r="A242" s="152">
        <v>6</v>
      </c>
      <c r="B242" s="139" t="s">
        <v>64</v>
      </c>
      <c r="C242" s="139" t="s">
        <v>33</v>
      </c>
      <c r="D242" s="139" t="s">
        <v>99</v>
      </c>
      <c r="E242" s="139" t="s">
        <v>34</v>
      </c>
      <c r="F242" s="139" t="s">
        <v>180</v>
      </c>
      <c r="G242" s="139" t="s">
        <v>870</v>
      </c>
      <c r="H242" s="140">
        <v>7236</v>
      </c>
      <c r="I242" s="138">
        <v>5</v>
      </c>
      <c r="J242" s="192">
        <f>อุดรธานี!F64</f>
        <v>80330.990000000005</v>
      </c>
      <c r="K242" s="192">
        <f>อุดรธานี!AP64</f>
        <v>129538.91999999998</v>
      </c>
      <c r="L242" s="192">
        <f>อุดรธานี!AQ64</f>
        <v>3895841.7300000004</v>
      </c>
      <c r="M242" s="192">
        <f>อุดรธานี!AR64</f>
        <v>4114178.4200000004</v>
      </c>
      <c r="N242" s="139"/>
      <c r="O242" s="139"/>
      <c r="P242" s="139"/>
      <c r="Q242" s="131">
        <f t="shared" si="8"/>
        <v>-218336.68999999994</v>
      </c>
      <c r="R242" s="132">
        <f t="shared" si="9"/>
        <v>538.39714344941967</v>
      </c>
    </row>
    <row r="243" spans="1:18" x14ac:dyDescent="0.4">
      <c r="A243" s="138">
        <v>7</v>
      </c>
      <c r="B243" s="139" t="s">
        <v>64</v>
      </c>
      <c r="C243" s="139" t="s">
        <v>33</v>
      </c>
      <c r="D243" s="139" t="s">
        <v>99</v>
      </c>
      <c r="E243" s="139" t="s">
        <v>34</v>
      </c>
      <c r="F243" s="139" t="s">
        <v>180</v>
      </c>
      <c r="G243" s="139" t="s">
        <v>871</v>
      </c>
      <c r="H243" s="140">
        <v>5706</v>
      </c>
      <c r="I243" s="138">
        <v>4</v>
      </c>
      <c r="J243" s="192">
        <f>อุดรธานี!F65</f>
        <v>249554.46</v>
      </c>
      <c r="K243" s="192">
        <f>อุดรธานี!AP65</f>
        <v>1330928.3900000001</v>
      </c>
      <c r="L243" s="192">
        <f>อุดรธานี!AQ65</f>
        <v>4425943.96</v>
      </c>
      <c r="M243" s="192">
        <f>อุดรธานี!AR65</f>
        <v>4540397.8400000008</v>
      </c>
      <c r="N243" s="139"/>
      <c r="O243" s="139"/>
      <c r="P243" s="139"/>
      <c r="Q243" s="131">
        <f t="shared" si="8"/>
        <v>-114453.88000000082</v>
      </c>
      <c r="R243" s="132">
        <f t="shared" si="9"/>
        <v>775.66490711531719</v>
      </c>
    </row>
    <row r="244" spans="1:18" x14ac:dyDescent="0.4">
      <c r="A244" s="152">
        <v>8</v>
      </c>
      <c r="B244" s="139" t="s">
        <v>64</v>
      </c>
      <c r="C244" s="139" t="s">
        <v>33</v>
      </c>
      <c r="D244" s="139" t="s">
        <v>99</v>
      </c>
      <c r="E244" s="139" t="s">
        <v>34</v>
      </c>
      <c r="F244" s="139" t="s">
        <v>180</v>
      </c>
      <c r="G244" s="139" t="s">
        <v>873</v>
      </c>
      <c r="H244" s="140">
        <v>3449</v>
      </c>
      <c r="I244" s="138">
        <v>3</v>
      </c>
      <c r="J244" s="192">
        <f>อุดรธานี!F67</f>
        <v>594145.86</v>
      </c>
      <c r="K244" s="192">
        <f>อุดรธานี!AP67</f>
        <v>688721.56</v>
      </c>
      <c r="L244" s="192">
        <f>อุดรธานี!AQ67</f>
        <v>3100496.65</v>
      </c>
      <c r="M244" s="192">
        <f>อุดรธานี!AR67</f>
        <v>3007201.45</v>
      </c>
      <c r="N244" s="139"/>
      <c r="O244" s="139"/>
      <c r="P244" s="139"/>
      <c r="Q244" s="131">
        <f t="shared" si="8"/>
        <v>93295.199999999721</v>
      </c>
      <c r="R244" s="132">
        <f t="shared" si="9"/>
        <v>898.95524789794138</v>
      </c>
    </row>
    <row r="245" spans="1:18" x14ac:dyDescent="0.4">
      <c r="A245" s="138">
        <v>9</v>
      </c>
      <c r="B245" s="139" t="s">
        <v>64</v>
      </c>
      <c r="C245" s="139" t="s">
        <v>33</v>
      </c>
      <c r="D245" s="139" t="s">
        <v>99</v>
      </c>
      <c r="E245" s="139" t="s">
        <v>34</v>
      </c>
      <c r="F245" s="139" t="s">
        <v>180</v>
      </c>
      <c r="G245" s="139" t="s">
        <v>874</v>
      </c>
      <c r="H245" s="140">
        <v>4497</v>
      </c>
      <c r="I245" s="138">
        <v>3</v>
      </c>
      <c r="J245" s="192">
        <f>อุดรธานี!F68</f>
        <v>467976.32</v>
      </c>
      <c r="K245" s="192">
        <f>อุดรธานี!AP68</f>
        <v>541632.68999999994</v>
      </c>
      <c r="L245" s="192">
        <f>อุดรธานี!AQ68</f>
        <v>3058970.8</v>
      </c>
      <c r="M245" s="192">
        <f>อุดรธานี!AR68</f>
        <v>3227715.54</v>
      </c>
      <c r="N245" s="139"/>
      <c r="O245" s="139"/>
      <c r="P245" s="139"/>
      <c r="Q245" s="131">
        <f t="shared" si="8"/>
        <v>-168744.74000000022</v>
      </c>
      <c r="R245" s="132">
        <f t="shared" si="9"/>
        <v>680.22477207026907</v>
      </c>
    </row>
    <row r="246" spans="1:18" x14ac:dyDescent="0.4">
      <c r="A246" s="152">
        <v>10</v>
      </c>
      <c r="B246" s="139" t="s">
        <v>64</v>
      </c>
      <c r="C246" s="139" t="s">
        <v>33</v>
      </c>
      <c r="D246" s="139" t="s">
        <v>99</v>
      </c>
      <c r="E246" s="139" t="s">
        <v>34</v>
      </c>
      <c r="F246" s="139" t="s">
        <v>180</v>
      </c>
      <c r="G246" s="139" t="s">
        <v>875</v>
      </c>
      <c r="H246" s="140">
        <v>3008</v>
      </c>
      <c r="I246" s="138">
        <v>3</v>
      </c>
      <c r="J246" s="192">
        <f>อุดรธานี!F69</f>
        <v>114600.02</v>
      </c>
      <c r="K246" s="192">
        <f>อุดรธานี!AP69</f>
        <v>288004.40000000002</v>
      </c>
      <c r="L246" s="192">
        <f>อุดรธานี!AQ69</f>
        <v>2891378.58</v>
      </c>
      <c r="M246" s="192">
        <f>อุดรธานี!AR69</f>
        <v>2724047.9899999998</v>
      </c>
      <c r="N246" s="139"/>
      <c r="O246" s="139"/>
      <c r="P246" s="139"/>
      <c r="Q246" s="131">
        <f t="shared" si="8"/>
        <v>167330.59000000032</v>
      </c>
      <c r="R246" s="132">
        <f t="shared" si="9"/>
        <v>961.22958111702133</v>
      </c>
    </row>
    <row r="247" spans="1:18" x14ac:dyDescent="0.4">
      <c r="A247" s="138">
        <v>11</v>
      </c>
      <c r="B247" s="139" t="s">
        <v>64</v>
      </c>
      <c r="C247" s="139" t="s">
        <v>33</v>
      </c>
      <c r="D247" s="139" t="s">
        <v>99</v>
      </c>
      <c r="E247" s="139" t="s">
        <v>34</v>
      </c>
      <c r="F247" s="139" t="s">
        <v>180</v>
      </c>
      <c r="G247" s="139" t="s">
        <v>876</v>
      </c>
      <c r="H247" s="140">
        <v>4393</v>
      </c>
      <c r="I247" s="138">
        <v>3</v>
      </c>
      <c r="J247" s="192">
        <f>อุดรธานี!F70</f>
        <v>93940.6</v>
      </c>
      <c r="K247" s="192">
        <f>อุดรธานี!AP70</f>
        <v>1011684.7999999999</v>
      </c>
      <c r="L247" s="192">
        <f>อุดรธานี!AQ70</f>
        <v>4483272.1500000004</v>
      </c>
      <c r="M247" s="192">
        <f>อุดรธานี!AR70</f>
        <v>4173497.7600000002</v>
      </c>
      <c r="N247" s="139"/>
      <c r="O247" s="139"/>
      <c r="P247" s="139"/>
      <c r="Q247" s="131">
        <f t="shared" si="8"/>
        <v>309774.39000000013</v>
      </c>
      <c r="R247" s="132">
        <f t="shared" si="9"/>
        <v>1020.5490894605055</v>
      </c>
    </row>
    <row r="248" spans="1:18" x14ac:dyDescent="0.4">
      <c r="A248" s="152">
        <v>12</v>
      </c>
      <c r="B248" s="139" t="s">
        <v>64</v>
      </c>
      <c r="C248" s="139" t="s">
        <v>33</v>
      </c>
      <c r="D248" s="139" t="s">
        <v>99</v>
      </c>
      <c r="E248" s="139" t="s">
        <v>34</v>
      </c>
      <c r="F248" s="139" t="s">
        <v>180</v>
      </c>
      <c r="G248" s="139" t="s">
        <v>877</v>
      </c>
      <c r="H248" s="140">
        <v>2760</v>
      </c>
      <c r="I248" s="138">
        <v>2</v>
      </c>
      <c r="J248" s="192">
        <f>อุดรธานี!F71</f>
        <v>220438.55</v>
      </c>
      <c r="K248" s="192">
        <f>อุดรธานี!AP71</f>
        <v>245433.25</v>
      </c>
      <c r="L248" s="192">
        <f>อุดรธานี!AQ71</f>
        <v>4049695.01</v>
      </c>
      <c r="M248" s="192">
        <f>อุดรธานี!AR71</f>
        <v>3721680.04</v>
      </c>
      <c r="N248" s="139"/>
      <c r="O248" s="139"/>
      <c r="P248" s="139"/>
      <c r="Q248" s="131">
        <f t="shared" si="8"/>
        <v>328014.96999999974</v>
      </c>
      <c r="R248" s="132">
        <f t="shared" si="9"/>
        <v>1467.2808007246376</v>
      </c>
    </row>
    <row r="249" spans="1:18" x14ac:dyDescent="0.4">
      <c r="A249" s="138">
        <v>13</v>
      </c>
      <c r="B249" s="139" t="s">
        <v>64</v>
      </c>
      <c r="C249" s="139" t="s">
        <v>33</v>
      </c>
      <c r="D249" s="139" t="s">
        <v>99</v>
      </c>
      <c r="E249" s="139" t="s">
        <v>34</v>
      </c>
      <c r="F249" s="139" t="s">
        <v>180</v>
      </c>
      <c r="G249" s="139" t="s">
        <v>878</v>
      </c>
      <c r="H249" s="140">
        <v>4335</v>
      </c>
      <c r="I249" s="138">
        <v>3</v>
      </c>
      <c r="J249" s="192">
        <f>อุดรธานี!F72</f>
        <v>238939.92</v>
      </c>
      <c r="K249" s="192">
        <f>อุดรธานี!AP72</f>
        <v>365101.22000000003</v>
      </c>
      <c r="L249" s="192">
        <f>อุดรธานี!AQ72</f>
        <v>2134500.4</v>
      </c>
      <c r="M249" s="192">
        <f>อุดรธานี!AR72</f>
        <v>2036968.5600000003</v>
      </c>
      <c r="N249" s="139"/>
      <c r="O249" s="139"/>
      <c r="P249" s="139"/>
      <c r="Q249" s="131">
        <f t="shared" si="8"/>
        <v>97531.839999999618</v>
      </c>
      <c r="R249" s="132">
        <f t="shared" si="9"/>
        <v>492.38763552479816</v>
      </c>
    </row>
    <row r="250" spans="1:18" x14ac:dyDescent="0.4">
      <c r="A250" s="152">
        <v>14</v>
      </c>
      <c r="B250" s="139" t="s">
        <v>64</v>
      </c>
      <c r="C250" s="139" t="s">
        <v>33</v>
      </c>
      <c r="D250" s="139" t="s">
        <v>99</v>
      </c>
      <c r="E250" s="139" t="s">
        <v>34</v>
      </c>
      <c r="F250" s="139" t="s">
        <v>180</v>
      </c>
      <c r="G250" s="139" t="s">
        <v>879</v>
      </c>
      <c r="H250" s="140">
        <v>2477</v>
      </c>
      <c r="I250" s="138">
        <v>2</v>
      </c>
      <c r="J250" s="192">
        <f>อุดรธานี!F73</f>
        <v>127521.85</v>
      </c>
      <c r="K250" s="192">
        <f>อุดรธานี!AP73</f>
        <v>286928.7</v>
      </c>
      <c r="L250" s="192">
        <f>อุดรธานี!AQ73</f>
        <v>2736076.37</v>
      </c>
      <c r="M250" s="192">
        <f>อุดรธานี!AR73</f>
        <v>3243763.05</v>
      </c>
      <c r="N250" s="139"/>
      <c r="O250" s="139"/>
      <c r="P250" s="139"/>
      <c r="Q250" s="131">
        <f t="shared" si="8"/>
        <v>-507686.6799999997</v>
      </c>
      <c r="R250" s="132">
        <f t="shared" si="9"/>
        <v>1104.5928017763424</v>
      </c>
    </row>
    <row r="251" spans="1:18" x14ac:dyDescent="0.4">
      <c r="A251" s="138">
        <v>15</v>
      </c>
      <c r="B251" s="139" t="s">
        <v>64</v>
      </c>
      <c r="C251" s="139" t="s">
        <v>33</v>
      </c>
      <c r="D251" s="139" t="s">
        <v>99</v>
      </c>
      <c r="E251" s="139" t="s">
        <v>34</v>
      </c>
      <c r="F251" s="139" t="s">
        <v>180</v>
      </c>
      <c r="G251" s="139" t="s">
        <v>880</v>
      </c>
      <c r="H251" s="140">
        <v>5216</v>
      </c>
      <c r="I251" s="138">
        <v>4</v>
      </c>
      <c r="J251" s="192">
        <f>อุดรธานี!F74</f>
        <v>171751.83</v>
      </c>
      <c r="K251" s="192">
        <f>อุดรธานี!AP74</f>
        <v>861170.22</v>
      </c>
      <c r="L251" s="192">
        <f>อุดรธานี!AQ74</f>
        <v>3479271.7500000005</v>
      </c>
      <c r="M251" s="192">
        <f>อุดรธานี!AR74</f>
        <v>3531655.88</v>
      </c>
      <c r="N251" s="139"/>
      <c r="O251" s="139"/>
      <c r="P251" s="139"/>
      <c r="Q251" s="131">
        <f t="shared" si="8"/>
        <v>-52384.129999999423</v>
      </c>
      <c r="R251" s="132">
        <f t="shared" si="9"/>
        <v>667.03829562883448</v>
      </c>
    </row>
    <row r="252" spans="1:18" s="199" customFormat="1" x14ac:dyDescent="0.4">
      <c r="A252" s="152">
        <v>16</v>
      </c>
      <c r="B252" s="153" t="s">
        <v>64</v>
      </c>
      <c r="C252" s="153" t="s">
        <v>33</v>
      </c>
      <c r="D252" s="153" t="s">
        <v>99</v>
      </c>
      <c r="E252" s="153" t="s">
        <v>34</v>
      </c>
      <c r="F252" s="153" t="s">
        <v>180</v>
      </c>
      <c r="G252" s="153" t="s">
        <v>881</v>
      </c>
      <c r="H252" s="154">
        <v>5544</v>
      </c>
      <c r="I252" s="152">
        <v>4</v>
      </c>
      <c r="J252" s="192">
        <f>อุดรธานี!F75</f>
        <v>293784.28000000003</v>
      </c>
      <c r="K252" s="192">
        <f>อุดรธานี!AP75</f>
        <v>1352985.71</v>
      </c>
      <c r="L252" s="192">
        <f>อุดรธานี!AQ75</f>
        <v>4253950.2100000009</v>
      </c>
      <c r="M252" s="192">
        <f>อุดรธานี!AR75</f>
        <v>3798860.8200000003</v>
      </c>
      <c r="N252" s="153"/>
      <c r="O252" s="153"/>
      <c r="P252" s="153"/>
      <c r="Q252" s="131">
        <f t="shared" si="8"/>
        <v>455089.3900000006</v>
      </c>
      <c r="R252" s="132">
        <f t="shared" si="9"/>
        <v>767.30703643578659</v>
      </c>
    </row>
    <row r="253" spans="1:18" x14ac:dyDescent="0.4">
      <c r="A253" s="138">
        <v>17</v>
      </c>
      <c r="B253" s="139" t="s">
        <v>64</v>
      </c>
      <c r="C253" s="139" t="s">
        <v>33</v>
      </c>
      <c r="D253" s="139" t="s">
        <v>99</v>
      </c>
      <c r="E253" s="139" t="s">
        <v>34</v>
      </c>
      <c r="F253" s="139" t="s">
        <v>180</v>
      </c>
      <c r="G253" s="139" t="s">
        <v>882</v>
      </c>
      <c r="H253" s="140">
        <v>2866</v>
      </c>
      <c r="I253" s="138">
        <v>2</v>
      </c>
      <c r="J253" s="192">
        <f>อุดรธานี!F76</f>
        <v>694717.51</v>
      </c>
      <c r="K253" s="192">
        <f>อุดรธานี!AP76</f>
        <v>1116381</v>
      </c>
      <c r="L253" s="192">
        <f>อุดรธานี!AQ76</f>
        <v>3824434.43</v>
      </c>
      <c r="M253" s="192">
        <f>อุดรธานี!AR76</f>
        <v>3285049.8</v>
      </c>
      <c r="N253" s="139"/>
      <c r="O253" s="139"/>
      <c r="P253" s="139"/>
      <c r="Q253" s="131">
        <f t="shared" si="8"/>
        <v>539384.63000000035</v>
      </c>
      <c r="R253" s="132">
        <f t="shared" si="9"/>
        <v>1334.4153628750873</v>
      </c>
    </row>
    <row r="254" spans="1:18" s="150" customFormat="1" x14ac:dyDescent="0.4">
      <c r="A254" s="144">
        <v>4</v>
      </c>
      <c r="B254" s="145" t="s">
        <v>64</v>
      </c>
      <c r="C254" s="145"/>
      <c r="D254" s="145"/>
      <c r="E254" s="145" t="s">
        <v>77</v>
      </c>
      <c r="F254" s="145"/>
      <c r="G254" s="145" t="s">
        <v>312</v>
      </c>
      <c r="H254" s="151">
        <f>SUM(H237:H252)</f>
        <v>69316</v>
      </c>
      <c r="I254" s="144"/>
      <c r="J254" s="147">
        <f>SUM(J237:J252)</f>
        <v>5418002.169999999</v>
      </c>
      <c r="K254" s="147">
        <f>SUM(K237:K252)</f>
        <v>10235318.760000002</v>
      </c>
      <c r="L254" s="147">
        <f>SUM(L237:L252)</f>
        <v>57312609.429999992</v>
      </c>
      <c r="M254" s="147">
        <f>SUM(M237:M252)</f>
        <v>57036220.579999998</v>
      </c>
      <c r="N254" s="145">
        <v>16</v>
      </c>
      <c r="O254" s="145">
        <v>16</v>
      </c>
      <c r="P254" s="145">
        <f>N254-O254</f>
        <v>0</v>
      </c>
      <c r="Q254" s="148">
        <f t="shared" si="8"/>
        <v>276388.84999999404</v>
      </c>
      <c r="R254" s="149">
        <f>L254/H254</f>
        <v>826.83088219170168</v>
      </c>
    </row>
    <row r="255" spans="1:18" x14ac:dyDescent="0.4">
      <c r="A255" s="138">
        <v>1</v>
      </c>
      <c r="B255" s="139" t="s">
        <v>64</v>
      </c>
      <c r="C255" s="139" t="s">
        <v>35</v>
      </c>
      <c r="D255" s="139" t="s">
        <v>113</v>
      </c>
      <c r="E255" s="139" t="s">
        <v>36</v>
      </c>
      <c r="F255" s="139" t="s">
        <v>210</v>
      </c>
      <c r="G255" s="139" t="s">
        <v>313</v>
      </c>
      <c r="H255" s="140"/>
      <c r="I255" s="138"/>
      <c r="J255" s="141"/>
      <c r="K255" s="142"/>
      <c r="L255" s="143"/>
      <c r="M255" s="143"/>
      <c r="N255" s="139"/>
      <c r="O255" s="139"/>
      <c r="P255" s="139"/>
    </row>
    <row r="256" spans="1:18" x14ac:dyDescent="0.4">
      <c r="A256" s="138">
        <v>2</v>
      </c>
      <c r="B256" s="139" t="s">
        <v>64</v>
      </c>
      <c r="C256" s="139" t="s">
        <v>35</v>
      </c>
      <c r="D256" s="139" t="s">
        <v>113</v>
      </c>
      <c r="E256" s="139" t="s">
        <v>36</v>
      </c>
      <c r="F256" s="139" t="s">
        <v>180</v>
      </c>
      <c r="G256" s="139" t="s">
        <v>883</v>
      </c>
      <c r="H256" s="140">
        <v>3680</v>
      </c>
      <c r="I256" s="138">
        <v>3</v>
      </c>
      <c r="J256" s="141">
        <f>อุดรธานี!F77</f>
        <v>122406.16</v>
      </c>
      <c r="K256" s="142">
        <f>อุดรธานี!AP77</f>
        <v>114547.83</v>
      </c>
      <c r="L256" s="143">
        <f>อุดรธานี!AQ77</f>
        <v>2827043.28</v>
      </c>
      <c r="M256" s="143">
        <f>อุดรธานี!AR77</f>
        <v>3291920.69</v>
      </c>
      <c r="N256" s="139"/>
      <c r="O256" s="139"/>
      <c r="P256" s="139"/>
      <c r="Q256" s="131">
        <f t="shared" si="8"/>
        <v>-464877.41000000015</v>
      </c>
      <c r="R256" s="132">
        <f t="shared" si="9"/>
        <v>768.21828260869563</v>
      </c>
    </row>
    <row r="257" spans="1:18" x14ac:dyDescent="0.4">
      <c r="A257" s="138">
        <v>3</v>
      </c>
      <c r="B257" s="139" t="s">
        <v>64</v>
      </c>
      <c r="C257" s="139" t="s">
        <v>35</v>
      </c>
      <c r="D257" s="139" t="s">
        <v>113</v>
      </c>
      <c r="E257" s="139" t="s">
        <v>36</v>
      </c>
      <c r="F257" s="139" t="s">
        <v>180</v>
      </c>
      <c r="G257" s="139" t="s">
        <v>884</v>
      </c>
      <c r="H257" s="140">
        <v>5005</v>
      </c>
      <c r="I257" s="138">
        <v>4</v>
      </c>
      <c r="J257" s="141">
        <f>อุดรธานี!F78</f>
        <v>167010</v>
      </c>
      <c r="K257" s="142">
        <f>อุดรธานี!AP78</f>
        <v>192455.69</v>
      </c>
      <c r="L257" s="143">
        <f>อุดรธานี!AQ78</f>
        <v>4343189.1500000004</v>
      </c>
      <c r="M257" s="143">
        <f>อุดรธานี!AR78</f>
        <v>4406585.88</v>
      </c>
      <c r="N257" s="139"/>
      <c r="O257" s="139"/>
      <c r="P257" s="139"/>
      <c r="Q257" s="131">
        <f t="shared" si="8"/>
        <v>-63396.729999999516</v>
      </c>
      <c r="R257" s="132">
        <f t="shared" si="9"/>
        <v>867.77005994006004</v>
      </c>
    </row>
    <row r="258" spans="1:18" x14ac:dyDescent="0.4">
      <c r="A258" s="138">
        <v>4</v>
      </c>
      <c r="B258" s="139" t="s">
        <v>64</v>
      </c>
      <c r="C258" s="139" t="s">
        <v>35</v>
      </c>
      <c r="D258" s="139" t="s">
        <v>113</v>
      </c>
      <c r="E258" s="139" t="s">
        <v>36</v>
      </c>
      <c r="F258" s="139" t="s">
        <v>180</v>
      </c>
      <c r="G258" s="139" t="s">
        <v>885</v>
      </c>
      <c r="H258" s="140">
        <v>3048</v>
      </c>
      <c r="I258" s="138">
        <v>3</v>
      </c>
      <c r="J258" s="141">
        <f>อุดรธานี!F79</f>
        <v>81758.06</v>
      </c>
      <c r="K258" s="142">
        <f>อุดรธานี!AP79</f>
        <v>28619.01999999999</v>
      </c>
      <c r="L258" s="143">
        <f>อุดรธานี!AQ79</f>
        <v>3155498.3499999996</v>
      </c>
      <c r="M258" s="143">
        <f>อุดรธานี!AR79</f>
        <v>3320844.91</v>
      </c>
      <c r="N258" s="139"/>
      <c r="O258" s="139"/>
      <c r="P258" s="139"/>
      <c r="Q258" s="131">
        <f t="shared" si="8"/>
        <v>-165346.56000000052</v>
      </c>
      <c r="R258" s="132">
        <f t="shared" si="9"/>
        <v>1035.2684875328082</v>
      </c>
    </row>
    <row r="259" spans="1:18" x14ac:dyDescent="0.4">
      <c r="A259" s="138">
        <v>5</v>
      </c>
      <c r="B259" s="139" t="s">
        <v>64</v>
      </c>
      <c r="C259" s="139" t="s">
        <v>35</v>
      </c>
      <c r="D259" s="139" t="s">
        <v>113</v>
      </c>
      <c r="E259" s="139" t="s">
        <v>36</v>
      </c>
      <c r="F259" s="139" t="s">
        <v>180</v>
      </c>
      <c r="G259" s="139" t="s">
        <v>886</v>
      </c>
      <c r="H259" s="140">
        <v>6117</v>
      </c>
      <c r="I259" s="138">
        <v>5</v>
      </c>
      <c r="J259" s="141">
        <f>อุดรธานี!F80</f>
        <v>229445.09</v>
      </c>
      <c r="K259" s="142">
        <f>อุดรธานี!AP80</f>
        <v>225385.78000000003</v>
      </c>
      <c r="L259" s="143">
        <f>อุดรธานี!AQ80</f>
        <v>4472143.34</v>
      </c>
      <c r="M259" s="143">
        <f>อุดรธานี!AR80</f>
        <v>4538312.8100000005</v>
      </c>
      <c r="N259" s="139"/>
      <c r="O259" s="139"/>
      <c r="P259" s="139"/>
      <c r="Q259" s="131">
        <f t="shared" si="8"/>
        <v>-66169.470000000671</v>
      </c>
      <c r="R259" s="132">
        <f t="shared" si="9"/>
        <v>731.10075854176887</v>
      </c>
    </row>
    <row r="260" spans="1:18" x14ac:dyDescent="0.4">
      <c r="A260" s="138">
        <v>6</v>
      </c>
      <c r="B260" s="139" t="s">
        <v>64</v>
      </c>
      <c r="C260" s="139" t="s">
        <v>35</v>
      </c>
      <c r="D260" s="139" t="s">
        <v>113</v>
      </c>
      <c r="E260" s="139" t="s">
        <v>36</v>
      </c>
      <c r="F260" s="139" t="s">
        <v>180</v>
      </c>
      <c r="G260" s="139" t="s">
        <v>887</v>
      </c>
      <c r="H260" s="140">
        <v>3261</v>
      </c>
      <c r="I260" s="138">
        <v>3</v>
      </c>
      <c r="J260" s="141">
        <f>อุดรธานี!F81</f>
        <v>139799.76999999999</v>
      </c>
      <c r="K260" s="142">
        <f>อุดรธานี!AP81</f>
        <v>-272845.87</v>
      </c>
      <c r="L260" s="143">
        <f>อุดรธานี!AQ81</f>
        <v>2770284.73</v>
      </c>
      <c r="M260" s="200">
        <f>อุดรธานี!AR81</f>
        <v>3300870.04</v>
      </c>
      <c r="N260" s="139"/>
      <c r="O260" s="139"/>
      <c r="P260" s="139"/>
      <c r="Q260" s="131">
        <f t="shared" si="8"/>
        <v>-530585.31000000006</v>
      </c>
      <c r="R260" s="132">
        <f t="shared" si="9"/>
        <v>849.52000306654395</v>
      </c>
    </row>
    <row r="261" spans="1:18" x14ac:dyDescent="0.4">
      <c r="A261" s="138">
        <v>7</v>
      </c>
      <c r="B261" s="139" t="s">
        <v>64</v>
      </c>
      <c r="C261" s="139" t="s">
        <v>35</v>
      </c>
      <c r="D261" s="139" t="s">
        <v>113</v>
      </c>
      <c r="E261" s="139" t="s">
        <v>36</v>
      </c>
      <c r="F261" s="139" t="s">
        <v>180</v>
      </c>
      <c r="G261" s="139" t="s">
        <v>888</v>
      </c>
      <c r="H261" s="140">
        <v>2381</v>
      </c>
      <c r="I261" s="138">
        <v>2</v>
      </c>
      <c r="J261" s="141">
        <f>อุดรธานี!F82</f>
        <v>397816.34</v>
      </c>
      <c r="K261" s="142">
        <f>อุดรธานี!AP82</f>
        <v>309655.51000000007</v>
      </c>
      <c r="L261" s="143">
        <f>อุดรธานี!AQ82</f>
        <v>1988190.22</v>
      </c>
      <c r="M261" s="143">
        <f>อุดรธานี!AR82</f>
        <v>2182925.15</v>
      </c>
      <c r="N261" s="139"/>
      <c r="O261" s="139"/>
      <c r="P261" s="139"/>
      <c r="Q261" s="131">
        <f t="shared" si="8"/>
        <v>-194734.92999999993</v>
      </c>
      <c r="R261" s="132">
        <f t="shared" si="9"/>
        <v>835.02319193616131</v>
      </c>
    </row>
    <row r="262" spans="1:18" x14ac:dyDescent="0.4">
      <c r="A262" s="138">
        <v>8</v>
      </c>
      <c r="B262" s="139" t="s">
        <v>64</v>
      </c>
      <c r="C262" s="139" t="s">
        <v>35</v>
      </c>
      <c r="D262" s="139" t="s">
        <v>113</v>
      </c>
      <c r="E262" s="139" t="s">
        <v>36</v>
      </c>
      <c r="F262" s="139" t="s">
        <v>180</v>
      </c>
      <c r="G262" s="139" t="s">
        <v>889</v>
      </c>
      <c r="H262" s="140">
        <v>2712</v>
      </c>
      <c r="I262" s="138">
        <v>2</v>
      </c>
      <c r="J262" s="141">
        <f>อุดรธานี!F83</f>
        <v>219408.29</v>
      </c>
      <c r="K262" s="142">
        <f>อุดรธานี!AP83</f>
        <v>154585.47999999998</v>
      </c>
      <c r="L262" s="143">
        <f>อุดรธานี!AQ83</f>
        <v>3282039.5300000003</v>
      </c>
      <c r="M262" s="143">
        <f>อุดรธานี!AR83</f>
        <v>3510424.16</v>
      </c>
      <c r="N262" s="139"/>
      <c r="O262" s="139"/>
      <c r="P262" s="139"/>
      <c r="Q262" s="131">
        <f t="shared" ref="Q262:Q325" si="10">L262-M262</f>
        <v>-228384.62999999989</v>
      </c>
      <c r="R262" s="132">
        <f t="shared" ref="R262:R325" si="11">L262/H262</f>
        <v>1210.1915671091447</v>
      </c>
    </row>
    <row r="263" spans="1:18" x14ac:dyDescent="0.4">
      <c r="A263" s="138">
        <v>9</v>
      </c>
      <c r="B263" s="139" t="s">
        <v>64</v>
      </c>
      <c r="C263" s="139" t="s">
        <v>35</v>
      </c>
      <c r="D263" s="139" t="s">
        <v>113</v>
      </c>
      <c r="E263" s="139" t="s">
        <v>36</v>
      </c>
      <c r="F263" s="139" t="s">
        <v>180</v>
      </c>
      <c r="G263" s="139" t="s">
        <v>890</v>
      </c>
      <c r="H263" s="140">
        <v>1686</v>
      </c>
      <c r="I263" s="138">
        <v>2</v>
      </c>
      <c r="J263" s="141">
        <f>อุดรธานี!F84</f>
        <v>20559.150000000001</v>
      </c>
      <c r="K263" s="142">
        <f>อุดรธานี!AP84</f>
        <v>-105822.69</v>
      </c>
      <c r="L263" s="143">
        <f>อุดรธานี!AQ84</f>
        <v>2013857.3</v>
      </c>
      <c r="M263" s="200">
        <f>อุดรธานี!AR84</f>
        <v>2241393.5</v>
      </c>
      <c r="N263" s="139"/>
      <c r="O263" s="139"/>
      <c r="P263" s="139"/>
      <c r="Q263" s="131">
        <f t="shared" si="10"/>
        <v>-227536.19999999995</v>
      </c>
      <c r="R263" s="132">
        <f t="shared" si="11"/>
        <v>1194.458659549229</v>
      </c>
    </row>
    <row r="264" spans="1:18" x14ac:dyDescent="0.4">
      <c r="A264" s="138">
        <v>10</v>
      </c>
      <c r="B264" s="139" t="s">
        <v>64</v>
      </c>
      <c r="C264" s="139" t="s">
        <v>35</v>
      </c>
      <c r="D264" s="139" t="s">
        <v>113</v>
      </c>
      <c r="E264" s="139" t="s">
        <v>36</v>
      </c>
      <c r="F264" s="139" t="s">
        <v>180</v>
      </c>
      <c r="G264" s="139" t="s">
        <v>891</v>
      </c>
      <c r="H264" s="140">
        <v>2512</v>
      </c>
      <c r="I264" s="138">
        <v>2</v>
      </c>
      <c r="J264" s="141">
        <f>อุดรธานี!F85</f>
        <v>80390.97</v>
      </c>
      <c r="K264" s="142">
        <f>อุดรธานี!AP85</f>
        <v>-16090.279999999999</v>
      </c>
      <c r="L264" s="143">
        <f>อุดรธานี!AQ85</f>
        <v>2386940.1799999997</v>
      </c>
      <c r="M264" s="143">
        <f>อุดรธานี!AR85</f>
        <v>2916671.6100000003</v>
      </c>
      <c r="N264" s="139"/>
      <c r="O264" s="139"/>
      <c r="P264" s="139"/>
      <c r="Q264" s="131">
        <f t="shared" si="10"/>
        <v>-529731.43000000063</v>
      </c>
      <c r="R264" s="132">
        <f t="shared" si="11"/>
        <v>950.21503980891703</v>
      </c>
    </row>
    <row r="265" spans="1:18" s="150" customFormat="1" x14ac:dyDescent="0.4">
      <c r="A265" s="144">
        <v>5</v>
      </c>
      <c r="B265" s="145" t="s">
        <v>64</v>
      </c>
      <c r="C265" s="145"/>
      <c r="D265" s="145"/>
      <c r="E265" s="145" t="s">
        <v>77</v>
      </c>
      <c r="F265" s="145"/>
      <c r="G265" s="145" t="s">
        <v>314</v>
      </c>
      <c r="H265" s="151">
        <f>SUM(H247:H263)</f>
        <v>124797</v>
      </c>
      <c r="I265" s="144"/>
      <c r="J265" s="147">
        <f>SUM(J255:J264)</f>
        <v>1458593.83</v>
      </c>
      <c r="K265" s="147">
        <f>SUM(K255:K264)</f>
        <v>630490.4700000002</v>
      </c>
      <c r="L265" s="147">
        <f>SUM(L255:L264)</f>
        <v>27239186.079999998</v>
      </c>
      <c r="M265" s="147">
        <f>SUM(M255:M264)</f>
        <v>29709948.75</v>
      </c>
      <c r="N265" s="145">
        <v>9</v>
      </c>
      <c r="O265" s="145">
        <v>9</v>
      </c>
      <c r="P265" s="145">
        <f>N265-O265</f>
        <v>0</v>
      </c>
      <c r="Q265" s="148">
        <f t="shared" si="10"/>
        <v>-2470762.6700000018</v>
      </c>
      <c r="R265" s="149">
        <f>L265/H265</f>
        <v>218.26795580021954</v>
      </c>
    </row>
    <row r="266" spans="1:18" x14ac:dyDescent="0.4">
      <c r="A266" s="138">
        <v>1</v>
      </c>
      <c r="B266" s="139" t="s">
        <v>64</v>
      </c>
      <c r="C266" s="139" t="s">
        <v>315</v>
      </c>
      <c r="D266" s="139" t="s">
        <v>120</v>
      </c>
      <c r="E266" s="139" t="s">
        <v>46</v>
      </c>
      <c r="F266" s="139" t="s">
        <v>210</v>
      </c>
      <c r="G266" s="139" t="s">
        <v>316</v>
      </c>
      <c r="H266" s="140"/>
      <c r="I266" s="138"/>
      <c r="J266" s="141"/>
      <c r="K266" s="142"/>
      <c r="L266" s="143"/>
      <c r="M266" s="143"/>
      <c r="N266" s="139"/>
      <c r="O266" s="139"/>
      <c r="P266" s="139"/>
    </row>
    <row r="267" spans="1:18" x14ac:dyDescent="0.4">
      <c r="A267" s="138">
        <v>2</v>
      </c>
      <c r="B267" s="139" t="s">
        <v>64</v>
      </c>
      <c r="C267" s="139" t="s">
        <v>315</v>
      </c>
      <c r="D267" s="139" t="s">
        <v>120</v>
      </c>
      <c r="E267" s="139" t="s">
        <v>46</v>
      </c>
      <c r="F267" s="139" t="s">
        <v>180</v>
      </c>
      <c r="G267" s="139" t="s">
        <v>892</v>
      </c>
      <c r="H267" s="140">
        <v>3664</v>
      </c>
      <c r="I267" s="138">
        <v>3</v>
      </c>
      <c r="J267" s="141">
        <f>อุดรธานี!F86</f>
        <v>716278.33</v>
      </c>
      <c r="K267" s="142">
        <f>อุดรธานี!AP86</f>
        <v>741960.24999999988</v>
      </c>
      <c r="L267" s="143">
        <f>อุดรธานี!AQ86</f>
        <v>3385650.02</v>
      </c>
      <c r="M267" s="143">
        <f>อุดรธานี!AR86</f>
        <v>3514852.73</v>
      </c>
      <c r="N267" s="139"/>
      <c r="O267" s="139"/>
      <c r="P267" s="139"/>
      <c r="Q267" s="131">
        <f t="shared" si="10"/>
        <v>-129202.70999999996</v>
      </c>
      <c r="R267" s="132">
        <f t="shared" si="11"/>
        <v>924.03111899563316</v>
      </c>
    </row>
    <row r="268" spans="1:18" x14ac:dyDescent="0.4">
      <c r="A268" s="138">
        <v>3</v>
      </c>
      <c r="B268" s="139" t="s">
        <v>64</v>
      </c>
      <c r="C268" s="139" t="s">
        <v>315</v>
      </c>
      <c r="D268" s="139" t="s">
        <v>120</v>
      </c>
      <c r="E268" s="139" t="s">
        <v>46</v>
      </c>
      <c r="F268" s="139" t="s">
        <v>180</v>
      </c>
      <c r="G268" s="139" t="s">
        <v>893</v>
      </c>
      <c r="H268" s="140">
        <v>7927</v>
      </c>
      <c r="I268" s="138">
        <v>5</v>
      </c>
      <c r="J268" s="141">
        <f>อุดรธานี!F87</f>
        <v>1013591.99</v>
      </c>
      <c r="K268" s="142">
        <f>อุดรธานี!AP87</f>
        <v>1067736.3799999999</v>
      </c>
      <c r="L268" s="143">
        <f>อุดรธานี!AQ87</f>
        <v>5127148.58</v>
      </c>
      <c r="M268" s="143">
        <f>อุดรธานี!AR87</f>
        <v>4168158.33</v>
      </c>
      <c r="N268" s="139"/>
      <c r="O268" s="139"/>
      <c r="P268" s="139"/>
      <c r="Q268" s="131">
        <f t="shared" si="10"/>
        <v>958990.25</v>
      </c>
      <c r="R268" s="132">
        <f t="shared" si="11"/>
        <v>646.79558218746058</v>
      </c>
    </row>
    <row r="269" spans="1:18" x14ac:dyDescent="0.4">
      <c r="A269" s="138">
        <v>4</v>
      </c>
      <c r="B269" s="139" t="s">
        <v>64</v>
      </c>
      <c r="C269" s="139" t="s">
        <v>315</v>
      </c>
      <c r="D269" s="139" t="s">
        <v>120</v>
      </c>
      <c r="E269" s="139" t="s">
        <v>46</v>
      </c>
      <c r="F269" s="139" t="s">
        <v>180</v>
      </c>
      <c r="G269" s="139" t="s">
        <v>894</v>
      </c>
      <c r="H269" s="140">
        <v>7609</v>
      </c>
      <c r="I269" s="138">
        <v>5</v>
      </c>
      <c r="J269" s="141">
        <f>อุดรธานี!F88</f>
        <v>634961.68999999994</v>
      </c>
      <c r="K269" s="142">
        <f>อุดรธานี!AP88</f>
        <v>590107.49999999988</v>
      </c>
      <c r="L269" s="143">
        <f>อุดรธานี!AQ88</f>
        <v>4123677.2</v>
      </c>
      <c r="M269" s="143">
        <f>อุดรธานี!AR88</f>
        <v>3856735.17</v>
      </c>
      <c r="N269" s="139"/>
      <c r="O269" s="139"/>
      <c r="P269" s="139"/>
      <c r="Q269" s="131">
        <f t="shared" si="10"/>
        <v>266942.03000000026</v>
      </c>
      <c r="R269" s="132">
        <f t="shared" si="11"/>
        <v>541.94732553555002</v>
      </c>
    </row>
    <row r="270" spans="1:18" x14ac:dyDescent="0.4">
      <c r="A270" s="138">
        <v>5</v>
      </c>
      <c r="B270" s="139" t="s">
        <v>64</v>
      </c>
      <c r="C270" s="139" t="s">
        <v>315</v>
      </c>
      <c r="D270" s="139" t="s">
        <v>120</v>
      </c>
      <c r="E270" s="139" t="s">
        <v>46</v>
      </c>
      <c r="F270" s="139" t="s">
        <v>180</v>
      </c>
      <c r="G270" s="139" t="s">
        <v>895</v>
      </c>
      <c r="H270" s="140">
        <v>6471</v>
      </c>
      <c r="I270" s="138">
        <v>5</v>
      </c>
      <c r="J270" s="141">
        <f>อุดรธานี!F89</f>
        <v>751418.36</v>
      </c>
      <c r="K270" s="142">
        <f>อุดรธานี!AP89</f>
        <v>845175.95000000007</v>
      </c>
      <c r="L270" s="143">
        <f>อุดรธานี!AQ89</f>
        <v>4824772.4800000004</v>
      </c>
      <c r="M270" s="143">
        <f>อุดรธานี!AR89</f>
        <v>4692167.99</v>
      </c>
      <c r="N270" s="139"/>
      <c r="O270" s="139"/>
      <c r="P270" s="139"/>
      <c r="Q270" s="131">
        <f t="shared" si="10"/>
        <v>132604.49000000022</v>
      </c>
      <c r="R270" s="132">
        <f t="shared" si="11"/>
        <v>745.59920877762329</v>
      </c>
    </row>
    <row r="271" spans="1:18" x14ac:dyDescent="0.4">
      <c r="A271" s="138">
        <v>6</v>
      </c>
      <c r="B271" s="139" t="s">
        <v>64</v>
      </c>
      <c r="C271" s="139" t="s">
        <v>315</v>
      </c>
      <c r="D271" s="139" t="s">
        <v>120</v>
      </c>
      <c r="E271" s="139" t="s">
        <v>46</v>
      </c>
      <c r="F271" s="139" t="s">
        <v>180</v>
      </c>
      <c r="G271" s="139" t="s">
        <v>896</v>
      </c>
      <c r="H271" s="140">
        <v>4146</v>
      </c>
      <c r="I271" s="138">
        <v>3</v>
      </c>
      <c r="J271" s="141">
        <f>อุดรธานี!F90</f>
        <v>559413.51</v>
      </c>
      <c r="K271" s="142">
        <f>อุดรธานี!AP90</f>
        <v>673360.05</v>
      </c>
      <c r="L271" s="143">
        <f>อุดรธานี!AQ90</f>
        <v>2594406.54</v>
      </c>
      <c r="M271" s="143">
        <f>อุดรธานี!AR90</f>
        <v>2426804.9</v>
      </c>
      <c r="N271" s="139"/>
      <c r="O271" s="139"/>
      <c r="P271" s="139"/>
      <c r="Q271" s="131">
        <f t="shared" si="10"/>
        <v>167601.64000000013</v>
      </c>
      <c r="R271" s="132">
        <f t="shared" si="11"/>
        <v>625.7613458755427</v>
      </c>
    </row>
    <row r="272" spans="1:18" x14ac:dyDescent="0.4">
      <c r="A272" s="138">
        <v>7</v>
      </c>
      <c r="B272" s="139" t="s">
        <v>64</v>
      </c>
      <c r="C272" s="139" t="s">
        <v>315</v>
      </c>
      <c r="D272" s="139" t="s">
        <v>120</v>
      </c>
      <c r="E272" s="139" t="s">
        <v>46</v>
      </c>
      <c r="F272" s="139" t="s">
        <v>180</v>
      </c>
      <c r="G272" s="139" t="s">
        <v>897</v>
      </c>
      <c r="H272" s="140">
        <v>8209</v>
      </c>
      <c r="I272" s="138">
        <v>5</v>
      </c>
      <c r="J272" s="141">
        <f>อุดรธานี!F91</f>
        <v>737521.09</v>
      </c>
      <c r="K272" s="142">
        <f>อุดรธานี!AP91</f>
        <v>607720.75</v>
      </c>
      <c r="L272" s="143">
        <f>อุดรธานี!AQ91</f>
        <v>5848108.4800000004</v>
      </c>
      <c r="M272" s="143">
        <f>อุดรธานี!AR91</f>
        <v>5121900.6099999994</v>
      </c>
      <c r="N272" s="139"/>
      <c r="O272" s="139"/>
      <c r="P272" s="139"/>
      <c r="Q272" s="131">
        <f t="shared" si="10"/>
        <v>726207.87000000104</v>
      </c>
      <c r="R272" s="132">
        <f t="shared" si="11"/>
        <v>712.40205627969306</v>
      </c>
    </row>
    <row r="273" spans="1:18" x14ac:dyDescent="0.4">
      <c r="A273" s="138">
        <v>8</v>
      </c>
      <c r="B273" s="139" t="s">
        <v>64</v>
      </c>
      <c r="C273" s="139" t="s">
        <v>315</v>
      </c>
      <c r="D273" s="139" t="s">
        <v>120</v>
      </c>
      <c r="E273" s="139" t="s">
        <v>46</v>
      </c>
      <c r="F273" s="139" t="s">
        <v>180</v>
      </c>
      <c r="G273" s="139" t="s">
        <v>898</v>
      </c>
      <c r="H273" s="140">
        <v>4164</v>
      </c>
      <c r="I273" s="138">
        <v>3</v>
      </c>
      <c r="J273" s="141">
        <f>อุดรธานี!F92</f>
        <v>472223.89</v>
      </c>
      <c r="K273" s="142">
        <f>อุดรธานี!AP92</f>
        <v>8585.3500000000931</v>
      </c>
      <c r="L273" s="143">
        <f>อุดรธานี!AQ92</f>
        <v>3587082.2</v>
      </c>
      <c r="M273" s="143">
        <f>อุดรธานี!AR92</f>
        <v>3751545.01</v>
      </c>
      <c r="N273" s="139"/>
      <c r="O273" s="139"/>
      <c r="P273" s="139"/>
      <c r="Q273" s="131">
        <f t="shared" si="10"/>
        <v>-164462.80999999959</v>
      </c>
      <c r="R273" s="132">
        <f t="shared" si="11"/>
        <v>861.45105667627286</v>
      </c>
    </row>
    <row r="274" spans="1:18" x14ac:dyDescent="0.4">
      <c r="A274" s="138">
        <v>9</v>
      </c>
      <c r="B274" s="139" t="s">
        <v>64</v>
      </c>
      <c r="C274" s="139" t="s">
        <v>315</v>
      </c>
      <c r="D274" s="139" t="s">
        <v>120</v>
      </c>
      <c r="E274" s="139" t="s">
        <v>46</v>
      </c>
      <c r="F274" s="139" t="s">
        <v>180</v>
      </c>
      <c r="G274" s="139" t="s">
        <v>899</v>
      </c>
      <c r="H274" s="140">
        <v>6009</v>
      </c>
      <c r="I274" s="138">
        <v>5</v>
      </c>
      <c r="J274" s="141">
        <f>อุดรธานี!F93</f>
        <v>356076.98</v>
      </c>
      <c r="K274" s="142">
        <f>อุดรธานี!AP93</f>
        <v>357211.82999999996</v>
      </c>
      <c r="L274" s="143">
        <f>อุดรธานี!AQ93</f>
        <v>4535939.07</v>
      </c>
      <c r="M274" s="143">
        <f>อุดรธานี!AR93</f>
        <v>4799207.87</v>
      </c>
      <c r="N274" s="139"/>
      <c r="O274" s="139"/>
      <c r="P274" s="139"/>
      <c r="Q274" s="131">
        <f t="shared" si="10"/>
        <v>-263268.79999999981</v>
      </c>
      <c r="R274" s="132">
        <f t="shared" si="11"/>
        <v>754.85755866200702</v>
      </c>
    </row>
    <row r="275" spans="1:18" x14ac:dyDescent="0.4">
      <c r="A275" s="138">
        <v>10</v>
      </c>
      <c r="B275" s="139" t="s">
        <v>64</v>
      </c>
      <c r="C275" s="139" t="s">
        <v>315</v>
      </c>
      <c r="D275" s="139" t="s">
        <v>120</v>
      </c>
      <c r="E275" s="139" t="s">
        <v>46</v>
      </c>
      <c r="F275" s="139" t="s">
        <v>180</v>
      </c>
      <c r="G275" s="139" t="s">
        <v>900</v>
      </c>
      <c r="H275" s="140">
        <v>4497</v>
      </c>
      <c r="I275" s="138">
        <v>3</v>
      </c>
      <c r="J275" s="141">
        <f>อุดรธานี!F94</f>
        <v>449220.53</v>
      </c>
      <c r="K275" s="142">
        <f>อุดรธานี!AP94</f>
        <v>375728.19</v>
      </c>
      <c r="L275" s="143">
        <f>อุดรธานี!AQ94</f>
        <v>4476994.37</v>
      </c>
      <c r="M275" s="143">
        <f>อุดรธานี!AR94</f>
        <v>4208994.2799999993</v>
      </c>
      <c r="N275" s="139"/>
      <c r="O275" s="139"/>
      <c r="P275" s="139"/>
      <c r="Q275" s="131">
        <f t="shared" si="10"/>
        <v>268000.09000000078</v>
      </c>
      <c r="R275" s="132">
        <f t="shared" si="11"/>
        <v>995.5513386702246</v>
      </c>
    </row>
    <row r="276" spans="1:18" x14ac:dyDescent="0.4">
      <c r="A276" s="138">
        <v>11</v>
      </c>
      <c r="B276" s="139" t="s">
        <v>64</v>
      </c>
      <c r="C276" s="139" t="s">
        <v>315</v>
      </c>
      <c r="D276" s="139" t="s">
        <v>120</v>
      </c>
      <c r="E276" s="139" t="s">
        <v>46</v>
      </c>
      <c r="F276" s="139" t="s">
        <v>180</v>
      </c>
      <c r="G276" s="139" t="s">
        <v>901</v>
      </c>
      <c r="H276" s="140">
        <v>6523</v>
      </c>
      <c r="I276" s="138">
        <v>5</v>
      </c>
      <c r="J276" s="141">
        <f>อุดรธานี!F95</f>
        <v>318508.89</v>
      </c>
      <c r="K276" s="142">
        <f>อุดรธานี!AP95</f>
        <v>146692.46000000002</v>
      </c>
      <c r="L276" s="143">
        <f>อุดรธานี!AQ95</f>
        <v>4550525.5299999993</v>
      </c>
      <c r="M276" s="143">
        <f>อุดรธานี!AR95</f>
        <v>4923925.67</v>
      </c>
      <c r="N276" s="139"/>
      <c r="O276" s="139"/>
      <c r="P276" s="139"/>
      <c r="Q276" s="131">
        <f t="shared" si="10"/>
        <v>-373400.1400000006</v>
      </c>
      <c r="R276" s="132">
        <f t="shared" si="11"/>
        <v>697.61237620726649</v>
      </c>
    </row>
    <row r="277" spans="1:18" x14ac:dyDescent="0.4">
      <c r="A277" s="138">
        <v>12</v>
      </c>
      <c r="B277" s="139" t="s">
        <v>64</v>
      </c>
      <c r="C277" s="139" t="s">
        <v>315</v>
      </c>
      <c r="D277" s="139" t="s">
        <v>120</v>
      </c>
      <c r="E277" s="139" t="s">
        <v>46</v>
      </c>
      <c r="F277" s="139" t="s">
        <v>180</v>
      </c>
      <c r="G277" s="139" t="s">
        <v>902</v>
      </c>
      <c r="H277" s="140">
        <v>4131</v>
      </c>
      <c r="I277" s="138">
        <v>3</v>
      </c>
      <c r="J277" s="141">
        <f>อุดรธานี!F96</f>
        <v>215188.35</v>
      </c>
      <c r="K277" s="142">
        <f>อุดรธานี!AP96</f>
        <v>100710.72</v>
      </c>
      <c r="L277" s="143">
        <f>อุดรธานี!AQ96</f>
        <v>3740566.23</v>
      </c>
      <c r="M277" s="143">
        <f>อุดรธานี!AR96</f>
        <v>3858321.9899999998</v>
      </c>
      <c r="N277" s="139"/>
      <c r="O277" s="139"/>
      <c r="P277" s="139"/>
      <c r="Q277" s="131">
        <f t="shared" si="10"/>
        <v>-117755.75999999978</v>
      </c>
      <c r="R277" s="132">
        <f t="shared" si="11"/>
        <v>905.48686274509805</v>
      </c>
    </row>
    <row r="278" spans="1:18" x14ac:dyDescent="0.4">
      <c r="A278" s="138">
        <v>13</v>
      </c>
      <c r="B278" s="139" t="s">
        <v>64</v>
      </c>
      <c r="C278" s="139" t="s">
        <v>315</v>
      </c>
      <c r="D278" s="139" t="s">
        <v>120</v>
      </c>
      <c r="E278" s="139" t="s">
        <v>46</v>
      </c>
      <c r="F278" s="139" t="s">
        <v>180</v>
      </c>
      <c r="G278" s="139" t="s">
        <v>903</v>
      </c>
      <c r="H278" s="140">
        <v>5378</v>
      </c>
      <c r="I278" s="138">
        <v>4</v>
      </c>
      <c r="J278" s="141">
        <f>อุดรธานี!F97</f>
        <v>366884.45</v>
      </c>
      <c r="K278" s="142">
        <f>อุดรธานี!AP97</f>
        <v>-61417.859999999986</v>
      </c>
      <c r="L278" s="143">
        <f>อุดรธานี!AQ97</f>
        <v>3541106.87</v>
      </c>
      <c r="M278" s="143">
        <f>อุดรธานี!AR97</f>
        <v>3591910.0400000005</v>
      </c>
      <c r="N278" s="139"/>
      <c r="O278" s="139"/>
      <c r="P278" s="139"/>
      <c r="Q278" s="131">
        <f t="shared" si="10"/>
        <v>-50803.170000000391</v>
      </c>
      <c r="R278" s="132">
        <f t="shared" si="11"/>
        <v>658.44307735217558</v>
      </c>
    </row>
    <row r="279" spans="1:18" x14ac:dyDescent="0.4">
      <c r="A279" s="138">
        <v>14</v>
      </c>
      <c r="B279" s="139" t="s">
        <v>64</v>
      </c>
      <c r="C279" s="139" t="s">
        <v>315</v>
      </c>
      <c r="D279" s="139" t="s">
        <v>120</v>
      </c>
      <c r="E279" s="139" t="s">
        <v>46</v>
      </c>
      <c r="F279" s="139" t="s">
        <v>180</v>
      </c>
      <c r="G279" s="139" t="s">
        <v>904</v>
      </c>
      <c r="H279" s="140">
        <v>4212</v>
      </c>
      <c r="I279" s="138">
        <v>3</v>
      </c>
      <c r="J279" s="141">
        <f>อุดรธานี!F98</f>
        <v>389155.22</v>
      </c>
      <c r="K279" s="142">
        <f>อุดรธานี!AP98</f>
        <v>486635.99999999994</v>
      </c>
      <c r="L279" s="143">
        <f>อุดรธานี!AQ98</f>
        <v>4174408.49</v>
      </c>
      <c r="M279" s="143">
        <f>อุดรธานี!AR98</f>
        <v>3728349.3200000003</v>
      </c>
      <c r="N279" s="139"/>
      <c r="O279" s="139"/>
      <c r="P279" s="139"/>
      <c r="Q279" s="131">
        <f t="shared" si="10"/>
        <v>446059.16999999993</v>
      </c>
      <c r="R279" s="132">
        <f t="shared" si="11"/>
        <v>991.07514007597342</v>
      </c>
    </row>
    <row r="280" spans="1:18" x14ac:dyDescent="0.4">
      <c r="A280" s="138">
        <v>15</v>
      </c>
      <c r="B280" s="139" t="s">
        <v>64</v>
      </c>
      <c r="C280" s="139" t="s">
        <v>315</v>
      </c>
      <c r="D280" s="139" t="s">
        <v>120</v>
      </c>
      <c r="E280" s="139" t="s">
        <v>46</v>
      </c>
      <c r="F280" s="139" t="s">
        <v>180</v>
      </c>
      <c r="G280" s="139" t="s">
        <v>905</v>
      </c>
      <c r="H280" s="140">
        <v>3326</v>
      </c>
      <c r="I280" s="138">
        <v>3</v>
      </c>
      <c r="J280" s="141">
        <f>อุดรธานี!F99</f>
        <v>105720.46</v>
      </c>
      <c r="K280" s="142">
        <f>อุดรธานี!AP99</f>
        <v>76937.97</v>
      </c>
      <c r="L280" s="143">
        <f>อุดรธานี!AQ99</f>
        <v>2763880.01</v>
      </c>
      <c r="M280" s="143">
        <f>อุดรธานี!AR99</f>
        <v>2894636.84</v>
      </c>
      <c r="N280" s="139"/>
      <c r="O280" s="139"/>
      <c r="P280" s="139"/>
      <c r="Q280" s="131">
        <f t="shared" si="10"/>
        <v>-130756.83000000007</v>
      </c>
      <c r="R280" s="132">
        <f t="shared" si="11"/>
        <v>830.99218580877925</v>
      </c>
    </row>
    <row r="281" spans="1:18" s="150" customFormat="1" x14ac:dyDescent="0.4">
      <c r="A281" s="144">
        <v>6</v>
      </c>
      <c r="B281" s="145" t="s">
        <v>64</v>
      </c>
      <c r="C281" s="145"/>
      <c r="D281" s="145"/>
      <c r="E281" s="145" t="s">
        <v>77</v>
      </c>
      <c r="F281" s="145"/>
      <c r="G281" s="145" t="s">
        <v>317</v>
      </c>
      <c r="H281" s="151">
        <f>SUM(H266:H280)</f>
        <v>76266</v>
      </c>
      <c r="I281" s="144"/>
      <c r="J281" s="147">
        <f>SUM(J266:J280)</f>
        <v>7086163.7399999993</v>
      </c>
      <c r="K281" s="147">
        <f>SUM(K266:K280)</f>
        <v>6017145.54</v>
      </c>
      <c r="L281" s="147">
        <f>SUM(L266:L280)</f>
        <v>57274266.069999993</v>
      </c>
      <c r="M281" s="147">
        <f>SUM(M266:M280)</f>
        <v>55537510.75</v>
      </c>
      <c r="N281" s="145">
        <v>14</v>
      </c>
      <c r="O281" s="145">
        <v>14</v>
      </c>
      <c r="P281" s="145">
        <f>N281-O281</f>
        <v>0</v>
      </c>
      <c r="Q281" s="148">
        <f t="shared" si="10"/>
        <v>1736755.3199999928</v>
      </c>
      <c r="R281" s="149">
        <f>L281/H281</f>
        <v>750.98033291374918</v>
      </c>
    </row>
    <row r="282" spans="1:18" x14ac:dyDescent="0.4">
      <c r="A282" s="138">
        <v>1</v>
      </c>
      <c r="B282" s="139" t="s">
        <v>64</v>
      </c>
      <c r="C282" s="139" t="s">
        <v>318</v>
      </c>
      <c r="D282" s="139" t="s">
        <v>126</v>
      </c>
      <c r="E282" s="139" t="s">
        <v>47</v>
      </c>
      <c r="F282" s="139" t="s">
        <v>210</v>
      </c>
      <c r="G282" s="139" t="s">
        <v>319</v>
      </c>
      <c r="H282" s="140"/>
      <c r="I282" s="138"/>
      <c r="J282" s="141"/>
      <c r="K282" s="142"/>
      <c r="L282" s="143"/>
      <c r="M282" s="143"/>
      <c r="N282" s="139"/>
      <c r="O282" s="139"/>
      <c r="P282" s="139"/>
    </row>
    <row r="283" spans="1:18" x14ac:dyDescent="0.4">
      <c r="A283" s="138">
        <v>2</v>
      </c>
      <c r="B283" s="139" t="s">
        <v>64</v>
      </c>
      <c r="C283" s="139" t="s">
        <v>318</v>
      </c>
      <c r="D283" s="139" t="s">
        <v>126</v>
      </c>
      <c r="E283" s="139" t="s">
        <v>47</v>
      </c>
      <c r="F283" s="139" t="s">
        <v>180</v>
      </c>
      <c r="G283" s="139" t="s">
        <v>906</v>
      </c>
      <c r="H283" s="140">
        <v>2523</v>
      </c>
      <c r="I283" s="138">
        <v>2</v>
      </c>
      <c r="J283" s="141">
        <f>อุดรธานี!F100</f>
        <v>337740.01</v>
      </c>
      <c r="K283" s="142">
        <f>อุดรธานี!AP100</f>
        <v>454618.65</v>
      </c>
      <c r="L283" s="143">
        <f>อุดรธานี!AQ100</f>
        <v>2199207.7999999998</v>
      </c>
      <c r="M283" s="143">
        <f>อุดรธานี!AR100</f>
        <v>2354841.23</v>
      </c>
      <c r="N283" s="139"/>
      <c r="O283" s="139"/>
      <c r="P283" s="139"/>
      <c r="Q283" s="131">
        <f t="shared" si="10"/>
        <v>-155633.43000000017</v>
      </c>
      <c r="R283" s="132">
        <f t="shared" si="11"/>
        <v>871.66381292112555</v>
      </c>
    </row>
    <row r="284" spans="1:18" x14ac:dyDescent="0.4">
      <c r="A284" s="138">
        <v>3</v>
      </c>
      <c r="B284" s="139" t="s">
        <v>64</v>
      </c>
      <c r="C284" s="139" t="s">
        <v>318</v>
      </c>
      <c r="D284" s="139" t="s">
        <v>126</v>
      </c>
      <c r="E284" s="139" t="s">
        <v>47</v>
      </c>
      <c r="F284" s="139" t="s">
        <v>180</v>
      </c>
      <c r="G284" s="139" t="s">
        <v>907</v>
      </c>
      <c r="H284" s="140">
        <v>5391</v>
      </c>
      <c r="I284" s="138">
        <v>4</v>
      </c>
      <c r="J284" s="141">
        <f>อุดรธานี!F101</f>
        <v>139999.31</v>
      </c>
      <c r="K284" s="142">
        <f>อุดรธานี!AP101</f>
        <v>250770.24999999997</v>
      </c>
      <c r="L284" s="143">
        <f>อุดรธานี!AQ101</f>
        <v>3783529.65</v>
      </c>
      <c r="M284" s="143">
        <f>อุดรธานี!AR101</f>
        <v>3796394.09</v>
      </c>
      <c r="N284" s="139"/>
      <c r="O284" s="139"/>
      <c r="P284" s="139"/>
      <c r="Q284" s="131">
        <f t="shared" si="10"/>
        <v>-12864.439999999944</v>
      </c>
      <c r="R284" s="132">
        <f t="shared" si="11"/>
        <v>701.82334446299387</v>
      </c>
    </row>
    <row r="285" spans="1:18" x14ac:dyDescent="0.4">
      <c r="A285" s="138">
        <v>4</v>
      </c>
      <c r="B285" s="139" t="s">
        <v>64</v>
      </c>
      <c r="C285" s="139" t="s">
        <v>318</v>
      </c>
      <c r="D285" s="139" t="s">
        <v>126</v>
      </c>
      <c r="E285" s="139" t="s">
        <v>47</v>
      </c>
      <c r="F285" s="139" t="s">
        <v>180</v>
      </c>
      <c r="G285" s="139" t="s">
        <v>908</v>
      </c>
      <c r="H285" s="140">
        <v>2709</v>
      </c>
      <c r="I285" s="138">
        <v>2</v>
      </c>
      <c r="J285" s="141">
        <f>อุดรธานี!F102</f>
        <v>56978.1</v>
      </c>
      <c r="K285" s="142">
        <f>อุดรธานี!AP102</f>
        <v>87414.34</v>
      </c>
      <c r="L285" s="143">
        <f>อุดรธานี!AQ102</f>
        <v>2361015.14</v>
      </c>
      <c r="M285" s="143">
        <f>อุดรธานี!AR102</f>
        <v>2399592.69</v>
      </c>
      <c r="N285" s="139"/>
      <c r="O285" s="139"/>
      <c r="P285" s="139"/>
      <c r="Q285" s="131">
        <f t="shared" si="10"/>
        <v>-38577.549999999814</v>
      </c>
      <c r="R285" s="132">
        <f t="shared" si="11"/>
        <v>871.54490217792545</v>
      </c>
    </row>
    <row r="286" spans="1:18" x14ac:dyDescent="0.4">
      <c r="A286" s="138">
        <v>5</v>
      </c>
      <c r="B286" s="139" t="s">
        <v>64</v>
      </c>
      <c r="C286" s="139" t="s">
        <v>318</v>
      </c>
      <c r="D286" s="139" t="s">
        <v>126</v>
      </c>
      <c r="E286" s="139" t="s">
        <v>47</v>
      </c>
      <c r="F286" s="139" t="s">
        <v>180</v>
      </c>
      <c r="G286" s="139" t="s">
        <v>909</v>
      </c>
      <c r="H286" s="140">
        <v>3276</v>
      </c>
      <c r="I286" s="138">
        <v>3</v>
      </c>
      <c r="J286" s="141">
        <f>อุดรธานี!F103</f>
        <v>120867.51</v>
      </c>
      <c r="K286" s="142">
        <f>อุดรธานี!AP103</f>
        <v>74683.88</v>
      </c>
      <c r="L286" s="143">
        <f>อุดรธานี!AQ103</f>
        <v>2719549.66</v>
      </c>
      <c r="M286" s="143">
        <f>อุดรธานี!AR103</f>
        <v>2889203.19</v>
      </c>
      <c r="N286" s="139"/>
      <c r="O286" s="139"/>
      <c r="P286" s="139"/>
      <c r="Q286" s="131">
        <f t="shared" si="10"/>
        <v>-169653.5299999998</v>
      </c>
      <c r="R286" s="132">
        <f t="shared" si="11"/>
        <v>830.14336385836395</v>
      </c>
    </row>
    <row r="287" spans="1:18" x14ac:dyDescent="0.4">
      <c r="A287" s="138">
        <v>6</v>
      </c>
      <c r="B287" s="139" t="s">
        <v>64</v>
      </c>
      <c r="C287" s="139" t="s">
        <v>318</v>
      </c>
      <c r="D287" s="139" t="s">
        <v>126</v>
      </c>
      <c r="E287" s="139" t="s">
        <v>47</v>
      </c>
      <c r="F287" s="139" t="s">
        <v>180</v>
      </c>
      <c r="G287" s="139" t="s">
        <v>910</v>
      </c>
      <c r="H287" s="140">
        <v>1694</v>
      </c>
      <c r="I287" s="138">
        <v>2</v>
      </c>
      <c r="J287" s="141">
        <f>อุดรธานี!F104</f>
        <v>177822.22</v>
      </c>
      <c r="K287" s="142">
        <f>อุดรธานี!AP104</f>
        <v>183662.64</v>
      </c>
      <c r="L287" s="143">
        <f>อุดรธานี!AQ104</f>
        <v>2013255.3599999999</v>
      </c>
      <c r="M287" s="143">
        <f>อุดรธานี!AR104</f>
        <v>2158340.9000000004</v>
      </c>
      <c r="N287" s="139"/>
      <c r="O287" s="139"/>
      <c r="P287" s="139"/>
      <c r="Q287" s="131">
        <f t="shared" si="10"/>
        <v>-145085.5400000005</v>
      </c>
      <c r="R287" s="132">
        <f t="shared" si="11"/>
        <v>1188.462432113341</v>
      </c>
    </row>
    <row r="288" spans="1:18" x14ac:dyDescent="0.4">
      <c r="A288" s="138">
        <v>7</v>
      </c>
      <c r="B288" s="139" t="s">
        <v>64</v>
      </c>
      <c r="C288" s="139" t="s">
        <v>318</v>
      </c>
      <c r="D288" s="139" t="s">
        <v>126</v>
      </c>
      <c r="E288" s="139" t="s">
        <v>47</v>
      </c>
      <c r="F288" s="139" t="s">
        <v>180</v>
      </c>
      <c r="G288" s="139" t="s">
        <v>911</v>
      </c>
      <c r="H288" s="140">
        <v>2072</v>
      </c>
      <c r="I288" s="138">
        <v>2</v>
      </c>
      <c r="J288" s="141">
        <f>อุดรธานี!F105</f>
        <v>100252.62</v>
      </c>
      <c r="K288" s="142">
        <f>อุดรธานี!AP105</f>
        <v>119824.23999999999</v>
      </c>
      <c r="L288" s="143">
        <f>อุดรธานี!AQ105</f>
        <v>2303264.37</v>
      </c>
      <c r="M288" s="143">
        <f>อุดรธานี!AR105</f>
        <v>2531666.9699999997</v>
      </c>
      <c r="N288" s="139"/>
      <c r="O288" s="139"/>
      <c r="P288" s="139"/>
      <c r="Q288" s="131">
        <f t="shared" si="10"/>
        <v>-228402.59999999963</v>
      </c>
      <c r="R288" s="132">
        <f t="shared" si="11"/>
        <v>1111.6140781853283</v>
      </c>
    </row>
    <row r="289" spans="1:18" s="150" customFormat="1" x14ac:dyDescent="0.4">
      <c r="A289" s="144">
        <v>7</v>
      </c>
      <c r="B289" s="145" t="s">
        <v>64</v>
      </c>
      <c r="C289" s="145"/>
      <c r="D289" s="145"/>
      <c r="E289" s="145" t="s">
        <v>77</v>
      </c>
      <c r="F289" s="145"/>
      <c r="G289" s="145" t="s">
        <v>320</v>
      </c>
      <c r="H289" s="151">
        <f>SUM(H282:H288)</f>
        <v>17665</v>
      </c>
      <c r="I289" s="144"/>
      <c r="J289" s="147">
        <f>SUM(J282:J288)</f>
        <v>933659.77</v>
      </c>
      <c r="K289" s="147">
        <f>SUM(K282:K288)</f>
        <v>1170974</v>
      </c>
      <c r="L289" s="147">
        <f>SUM(L282:L288)</f>
        <v>15379821.98</v>
      </c>
      <c r="M289" s="147">
        <f>SUM(M282:M288)</f>
        <v>16130039.07</v>
      </c>
      <c r="N289" s="145">
        <v>6</v>
      </c>
      <c r="O289" s="145">
        <v>6</v>
      </c>
      <c r="P289" s="145">
        <f>N289-O289</f>
        <v>0</v>
      </c>
      <c r="Q289" s="148">
        <f t="shared" si="10"/>
        <v>-750217.08999999985</v>
      </c>
      <c r="R289" s="149">
        <f>L289/H289</f>
        <v>870.63809680158511</v>
      </c>
    </row>
    <row r="290" spans="1:18" x14ac:dyDescent="0.4">
      <c r="A290" s="138">
        <v>1</v>
      </c>
      <c r="B290" s="139" t="s">
        <v>64</v>
      </c>
      <c r="C290" s="139" t="s">
        <v>37</v>
      </c>
      <c r="D290" s="139" t="s">
        <v>131</v>
      </c>
      <c r="E290" s="139" t="s">
        <v>38</v>
      </c>
      <c r="F290" s="139" t="s">
        <v>210</v>
      </c>
      <c r="G290" s="139" t="s">
        <v>321</v>
      </c>
      <c r="H290" s="140"/>
      <c r="I290" s="138"/>
      <c r="J290" s="141"/>
      <c r="K290" s="142"/>
      <c r="L290" s="143"/>
      <c r="M290" s="143"/>
      <c r="N290" s="139"/>
      <c r="O290" s="139"/>
      <c r="P290" s="139"/>
    </row>
    <row r="291" spans="1:18" x14ac:dyDescent="0.4">
      <c r="A291" s="138">
        <v>2</v>
      </c>
      <c r="B291" s="139" t="s">
        <v>64</v>
      </c>
      <c r="C291" s="139" t="s">
        <v>37</v>
      </c>
      <c r="D291" s="139" t="s">
        <v>131</v>
      </c>
      <c r="E291" s="139" t="s">
        <v>38</v>
      </c>
      <c r="F291" s="139" t="s">
        <v>180</v>
      </c>
      <c r="G291" s="139" t="s">
        <v>912</v>
      </c>
      <c r="H291" s="140">
        <v>2599</v>
      </c>
      <c r="I291" s="138">
        <v>2</v>
      </c>
      <c r="J291" s="141">
        <f>อุดรธานี!F106</f>
        <v>386235.42</v>
      </c>
      <c r="K291" s="142">
        <f>อุดรธานี!AP106</f>
        <v>519637.72</v>
      </c>
      <c r="L291" s="143">
        <f>อุดรธานี!AQ106</f>
        <v>2316548.79</v>
      </c>
      <c r="M291" s="143">
        <f>อุดรธานี!AR106</f>
        <v>2371414.79</v>
      </c>
      <c r="N291" s="139"/>
      <c r="O291" s="139"/>
      <c r="P291" s="139"/>
      <c r="Q291" s="131">
        <f t="shared" si="10"/>
        <v>-54866</v>
      </c>
      <c r="R291" s="132">
        <f t="shared" si="11"/>
        <v>891.32312043093498</v>
      </c>
    </row>
    <row r="292" spans="1:18" x14ac:dyDescent="0.4">
      <c r="A292" s="138">
        <v>3</v>
      </c>
      <c r="B292" s="139" t="s">
        <v>64</v>
      </c>
      <c r="C292" s="139" t="s">
        <v>37</v>
      </c>
      <c r="D292" s="139" t="s">
        <v>131</v>
      </c>
      <c r="E292" s="139" t="s">
        <v>38</v>
      </c>
      <c r="F292" s="139" t="s">
        <v>180</v>
      </c>
      <c r="G292" s="139" t="s">
        <v>913</v>
      </c>
      <c r="H292" s="140">
        <v>7351</v>
      </c>
      <c r="I292" s="138">
        <v>5</v>
      </c>
      <c r="J292" s="141">
        <f>อุดรธานี!F107</f>
        <v>227026.19</v>
      </c>
      <c r="K292" s="142">
        <f>อุดรธานี!AP107</f>
        <v>763807.75</v>
      </c>
      <c r="L292" s="143">
        <f>อุดรธานี!AQ107</f>
        <v>6292765.21</v>
      </c>
      <c r="M292" s="143">
        <f>อุดรธานี!AR107</f>
        <v>5035528.33</v>
      </c>
      <c r="N292" s="139"/>
      <c r="O292" s="139"/>
      <c r="P292" s="139"/>
      <c r="Q292" s="131">
        <f t="shared" si="10"/>
        <v>1257236.8799999999</v>
      </c>
      <c r="R292" s="132">
        <f t="shared" si="11"/>
        <v>856.04206366480753</v>
      </c>
    </row>
    <row r="293" spans="1:18" x14ac:dyDescent="0.4">
      <c r="A293" s="138">
        <v>4</v>
      </c>
      <c r="B293" s="139" t="s">
        <v>64</v>
      </c>
      <c r="C293" s="139" t="s">
        <v>37</v>
      </c>
      <c r="D293" s="139" t="s">
        <v>131</v>
      </c>
      <c r="E293" s="139" t="s">
        <v>38</v>
      </c>
      <c r="F293" s="139" t="s">
        <v>180</v>
      </c>
      <c r="G293" s="139" t="s">
        <v>914</v>
      </c>
      <c r="H293" s="140">
        <v>6204</v>
      </c>
      <c r="I293" s="138">
        <v>5</v>
      </c>
      <c r="J293" s="141">
        <f>อุดรธานี!F108</f>
        <v>106419.93</v>
      </c>
      <c r="K293" s="142">
        <f>อุดรธานี!AP108</f>
        <v>612384.30999999994</v>
      </c>
      <c r="L293" s="143">
        <f>อุดรธานี!AQ108</f>
        <v>5437521.7300000004</v>
      </c>
      <c r="M293" s="143">
        <f>อุดรธานี!AR108</f>
        <v>4832234.68</v>
      </c>
      <c r="N293" s="139"/>
      <c r="O293" s="139"/>
      <c r="P293" s="139"/>
      <c r="Q293" s="131">
        <f t="shared" si="10"/>
        <v>605287.05000000075</v>
      </c>
      <c r="R293" s="132">
        <f t="shared" si="11"/>
        <v>876.45417956157326</v>
      </c>
    </row>
    <row r="294" spans="1:18" x14ac:dyDescent="0.4">
      <c r="A294" s="138">
        <v>5</v>
      </c>
      <c r="B294" s="139" t="s">
        <v>64</v>
      </c>
      <c r="C294" s="139" t="s">
        <v>37</v>
      </c>
      <c r="D294" s="139" t="s">
        <v>131</v>
      </c>
      <c r="E294" s="139" t="s">
        <v>38</v>
      </c>
      <c r="F294" s="139" t="s">
        <v>180</v>
      </c>
      <c r="G294" s="139" t="s">
        <v>915</v>
      </c>
      <c r="H294" s="140">
        <v>5587</v>
      </c>
      <c r="I294" s="138">
        <v>4</v>
      </c>
      <c r="J294" s="141">
        <f>อุดรธานี!F109</f>
        <v>642949.76</v>
      </c>
      <c r="K294" s="142">
        <f>อุดรธานี!AP109</f>
        <v>675521.51</v>
      </c>
      <c r="L294" s="143">
        <f>อุดรธานี!AQ109</f>
        <v>4569578.67</v>
      </c>
      <c r="M294" s="143">
        <f>อุดรธานี!AR109</f>
        <v>4307447.46</v>
      </c>
      <c r="N294" s="139"/>
      <c r="O294" s="139"/>
      <c r="P294" s="139"/>
      <c r="Q294" s="131">
        <f t="shared" si="10"/>
        <v>262131.20999999996</v>
      </c>
      <c r="R294" s="132">
        <f t="shared" si="11"/>
        <v>817.89487560408088</v>
      </c>
    </row>
    <row r="295" spans="1:18" s="150" customFormat="1" x14ac:dyDescent="0.4">
      <c r="A295" s="144">
        <v>8</v>
      </c>
      <c r="B295" s="145" t="s">
        <v>64</v>
      </c>
      <c r="C295" s="145"/>
      <c r="D295" s="145"/>
      <c r="E295" s="145" t="s">
        <v>77</v>
      </c>
      <c r="F295" s="145"/>
      <c r="G295" s="145" t="s">
        <v>322</v>
      </c>
      <c r="H295" s="151">
        <f>SUM(H290:H294)</f>
        <v>21741</v>
      </c>
      <c r="I295" s="144"/>
      <c r="J295" s="147">
        <f>SUM(J290:J294)</f>
        <v>1362631.3</v>
      </c>
      <c r="K295" s="147">
        <f>SUM(K290:K294)</f>
        <v>2571351.29</v>
      </c>
      <c r="L295" s="147">
        <f>SUM(L290:L294)</f>
        <v>18616414.399999999</v>
      </c>
      <c r="M295" s="147">
        <f>SUM(M290:M294)</f>
        <v>16546625.260000002</v>
      </c>
      <c r="N295" s="145">
        <v>4</v>
      </c>
      <c r="O295" s="145">
        <v>4</v>
      </c>
      <c r="P295" s="145">
        <f>N295-O295</f>
        <v>0</v>
      </c>
      <c r="Q295" s="148">
        <f t="shared" si="10"/>
        <v>2069789.1399999969</v>
      </c>
      <c r="R295" s="149">
        <f>L295/H295</f>
        <v>856.28142219769097</v>
      </c>
    </row>
    <row r="296" spans="1:18" x14ac:dyDescent="0.4">
      <c r="A296" s="138">
        <v>1</v>
      </c>
      <c r="B296" s="139" t="s">
        <v>64</v>
      </c>
      <c r="C296" s="139" t="s">
        <v>323</v>
      </c>
      <c r="D296" s="139" t="s">
        <v>135</v>
      </c>
      <c r="E296" s="139" t="s">
        <v>48</v>
      </c>
      <c r="F296" s="139" t="s">
        <v>210</v>
      </c>
      <c r="G296" s="139" t="s">
        <v>324</v>
      </c>
      <c r="H296" s="140"/>
      <c r="I296" s="138"/>
      <c r="J296" s="141"/>
      <c r="K296" s="142"/>
      <c r="L296" s="143"/>
      <c r="M296" s="143"/>
      <c r="N296" s="139"/>
      <c r="O296" s="139"/>
      <c r="P296" s="139"/>
    </row>
    <row r="297" spans="1:18" x14ac:dyDescent="0.4">
      <c r="A297" s="138">
        <v>2</v>
      </c>
      <c r="B297" s="139" t="s">
        <v>64</v>
      </c>
      <c r="C297" s="139" t="s">
        <v>323</v>
      </c>
      <c r="D297" s="139" t="s">
        <v>135</v>
      </c>
      <c r="E297" s="139" t="s">
        <v>48</v>
      </c>
      <c r="F297" s="139" t="s">
        <v>180</v>
      </c>
      <c r="G297" s="139" t="s">
        <v>916</v>
      </c>
      <c r="H297" s="140">
        <v>3439</v>
      </c>
      <c r="I297" s="138">
        <v>3</v>
      </c>
      <c r="J297" s="141">
        <f>อุดรธานี!F110</f>
        <v>525956.9</v>
      </c>
      <c r="K297" s="142">
        <f>อุดรธานี!AP110</f>
        <v>1013470.2100000001</v>
      </c>
      <c r="L297" s="143">
        <f>อุดรธานี!AQ110</f>
        <v>3404678.86</v>
      </c>
      <c r="M297" s="143">
        <f>อุดรธานี!AR110</f>
        <v>3342614.84</v>
      </c>
      <c r="N297" s="139"/>
      <c r="O297" s="139"/>
      <c r="P297" s="139"/>
      <c r="Q297" s="131">
        <f t="shared" si="10"/>
        <v>62064.020000000019</v>
      </c>
      <c r="R297" s="132">
        <f t="shared" si="11"/>
        <v>990.02002326257627</v>
      </c>
    </row>
    <row r="298" spans="1:18" x14ac:dyDescent="0.4">
      <c r="A298" s="138">
        <v>3</v>
      </c>
      <c r="B298" s="139" t="s">
        <v>64</v>
      </c>
      <c r="C298" s="139" t="s">
        <v>323</v>
      </c>
      <c r="D298" s="139" t="s">
        <v>135</v>
      </c>
      <c r="E298" s="139" t="s">
        <v>48</v>
      </c>
      <c r="F298" s="139" t="s">
        <v>180</v>
      </c>
      <c r="G298" s="139" t="s">
        <v>917</v>
      </c>
      <c r="H298" s="140">
        <v>3012</v>
      </c>
      <c r="I298" s="138">
        <v>3</v>
      </c>
      <c r="J298" s="141">
        <f>อุดรธานี!F111</f>
        <v>87782.04</v>
      </c>
      <c r="K298" s="142">
        <f>อุดรธานี!AP111</f>
        <v>273867.75</v>
      </c>
      <c r="L298" s="143">
        <f>อุดรธานี!AQ111</f>
        <v>2147705.11</v>
      </c>
      <c r="M298" s="143">
        <f>อุดรธานี!AR111</f>
        <v>2301971.52</v>
      </c>
      <c r="N298" s="139"/>
      <c r="O298" s="139"/>
      <c r="P298" s="139"/>
      <c r="Q298" s="131">
        <f t="shared" si="10"/>
        <v>-154266.41000000015</v>
      </c>
      <c r="R298" s="132">
        <f t="shared" si="11"/>
        <v>713.04950531208499</v>
      </c>
    </row>
    <row r="299" spans="1:18" x14ac:dyDescent="0.4">
      <c r="A299" s="138">
        <v>4</v>
      </c>
      <c r="B299" s="139" t="s">
        <v>64</v>
      </c>
      <c r="C299" s="139" t="s">
        <v>323</v>
      </c>
      <c r="D299" s="139" t="s">
        <v>135</v>
      </c>
      <c r="E299" s="139" t="s">
        <v>48</v>
      </c>
      <c r="F299" s="139" t="s">
        <v>180</v>
      </c>
      <c r="G299" s="139" t="s">
        <v>918</v>
      </c>
      <c r="H299" s="140">
        <v>1981</v>
      </c>
      <c r="I299" s="138">
        <v>2</v>
      </c>
      <c r="J299" s="141">
        <f>อุดรธานี!F112</f>
        <v>298223.37</v>
      </c>
      <c r="K299" s="142">
        <f>อุดรธานี!AP112</f>
        <v>552096.06000000006</v>
      </c>
      <c r="L299" s="143">
        <f>อุดรธานี!AQ112</f>
        <v>2779285.23</v>
      </c>
      <c r="M299" s="143">
        <f>อุดรธานี!AR112</f>
        <v>2789406.9</v>
      </c>
      <c r="N299" s="139"/>
      <c r="O299" s="139"/>
      <c r="P299" s="139"/>
      <c r="Q299" s="131">
        <f t="shared" si="10"/>
        <v>-10121.669999999925</v>
      </c>
      <c r="R299" s="132">
        <f t="shared" si="11"/>
        <v>1402.9708379606259</v>
      </c>
    </row>
    <row r="300" spans="1:18" x14ac:dyDescent="0.4">
      <c r="A300" s="138">
        <v>5</v>
      </c>
      <c r="B300" s="139" t="s">
        <v>64</v>
      </c>
      <c r="C300" s="139" t="s">
        <v>323</v>
      </c>
      <c r="D300" s="139" t="s">
        <v>135</v>
      </c>
      <c r="E300" s="139" t="s">
        <v>48</v>
      </c>
      <c r="F300" s="139" t="s">
        <v>180</v>
      </c>
      <c r="G300" s="139" t="s">
        <v>919</v>
      </c>
      <c r="H300" s="140">
        <v>1907</v>
      </c>
      <c r="I300" s="138">
        <v>2</v>
      </c>
      <c r="J300" s="141">
        <f>อุดรธานี!F113</f>
        <v>298203.14</v>
      </c>
      <c r="K300" s="142">
        <f>อุดรธานี!AP113</f>
        <v>674548.61999999988</v>
      </c>
      <c r="L300" s="143">
        <f>อุดรธานี!AQ113</f>
        <v>1717566.42</v>
      </c>
      <c r="M300" s="143">
        <f>อุดรธานี!AR113</f>
        <v>1758729.76</v>
      </c>
      <c r="N300" s="139"/>
      <c r="O300" s="139"/>
      <c r="P300" s="139"/>
      <c r="Q300" s="131">
        <f t="shared" si="10"/>
        <v>-41163.340000000084</v>
      </c>
      <c r="R300" s="132">
        <f t="shared" si="11"/>
        <v>900.66409019402204</v>
      </c>
    </row>
    <row r="301" spans="1:18" x14ac:dyDescent="0.4">
      <c r="A301" s="138">
        <v>6</v>
      </c>
      <c r="B301" s="139" t="s">
        <v>64</v>
      </c>
      <c r="C301" s="139" t="s">
        <v>323</v>
      </c>
      <c r="D301" s="139" t="s">
        <v>135</v>
      </c>
      <c r="E301" s="139" t="s">
        <v>48</v>
      </c>
      <c r="F301" s="139" t="s">
        <v>180</v>
      </c>
      <c r="G301" s="139" t="s">
        <v>920</v>
      </c>
      <c r="H301" s="140">
        <v>3127</v>
      </c>
      <c r="I301" s="138">
        <v>3</v>
      </c>
      <c r="J301" s="141">
        <f>อุดรธานี!F114</f>
        <v>97593.46</v>
      </c>
      <c r="K301" s="142">
        <f>อุดรธานี!AP114</f>
        <v>430805.95999999996</v>
      </c>
      <c r="L301" s="143">
        <f>อุดรธานี!AQ114</f>
        <v>3251543.5500000003</v>
      </c>
      <c r="M301" s="143">
        <f>อุดรธานี!AR114</f>
        <v>3267645.56</v>
      </c>
      <c r="N301" s="139"/>
      <c r="O301" s="139"/>
      <c r="P301" s="139"/>
      <c r="Q301" s="131">
        <f t="shared" si="10"/>
        <v>-16102.009999999776</v>
      </c>
      <c r="R301" s="132">
        <f t="shared" si="11"/>
        <v>1039.8284457946916</v>
      </c>
    </row>
    <row r="302" spans="1:18" x14ac:dyDescent="0.4">
      <c r="A302" s="138">
        <v>7</v>
      </c>
      <c r="B302" s="139" t="s">
        <v>64</v>
      </c>
      <c r="C302" s="139" t="s">
        <v>323</v>
      </c>
      <c r="D302" s="139" t="s">
        <v>135</v>
      </c>
      <c r="E302" s="139" t="s">
        <v>48</v>
      </c>
      <c r="F302" s="139" t="s">
        <v>180</v>
      </c>
      <c r="G302" s="139" t="s">
        <v>921</v>
      </c>
      <c r="H302" s="140">
        <v>2860</v>
      </c>
      <c r="I302" s="138">
        <v>2</v>
      </c>
      <c r="J302" s="141">
        <f>อุดรธานี!F115</f>
        <v>604343.39</v>
      </c>
      <c r="K302" s="142">
        <f>อุดรธานี!AP115</f>
        <v>917219.92</v>
      </c>
      <c r="L302" s="143">
        <f>อุดรธานี!AQ115</f>
        <v>2574269.54</v>
      </c>
      <c r="M302" s="143">
        <f>อุดรธานี!AR115</f>
        <v>2874993.94</v>
      </c>
      <c r="N302" s="139"/>
      <c r="O302" s="139"/>
      <c r="P302" s="139"/>
      <c r="Q302" s="131">
        <f t="shared" si="10"/>
        <v>-300724.39999999991</v>
      </c>
      <c r="R302" s="132">
        <f t="shared" si="11"/>
        <v>900.09424475524474</v>
      </c>
    </row>
    <row r="303" spans="1:18" x14ac:dyDescent="0.4">
      <c r="A303" s="138">
        <v>8</v>
      </c>
      <c r="B303" s="139" t="s">
        <v>64</v>
      </c>
      <c r="C303" s="139" t="s">
        <v>323</v>
      </c>
      <c r="D303" s="139" t="s">
        <v>135</v>
      </c>
      <c r="E303" s="139" t="s">
        <v>48</v>
      </c>
      <c r="F303" s="139" t="s">
        <v>180</v>
      </c>
      <c r="G303" s="139" t="s">
        <v>922</v>
      </c>
      <c r="H303" s="140">
        <v>3321</v>
      </c>
      <c r="I303" s="138">
        <v>3</v>
      </c>
      <c r="J303" s="141">
        <f>อุดรธานี!F116</f>
        <v>913007.68</v>
      </c>
      <c r="K303" s="142">
        <f>อุดรธานี!AP116</f>
        <v>1291323</v>
      </c>
      <c r="L303" s="143">
        <f>อุดรธานี!AQ116</f>
        <v>3259399.85</v>
      </c>
      <c r="M303" s="143">
        <f>อุดรธานี!AR116</f>
        <v>2649449.5499999998</v>
      </c>
      <c r="N303" s="139"/>
      <c r="O303" s="139"/>
      <c r="P303" s="139"/>
      <c r="Q303" s="131">
        <f t="shared" si="10"/>
        <v>609950.30000000028</v>
      </c>
      <c r="R303" s="132">
        <f t="shared" si="11"/>
        <v>981.45132490213791</v>
      </c>
    </row>
    <row r="304" spans="1:18" x14ac:dyDescent="0.4">
      <c r="A304" s="138">
        <v>9</v>
      </c>
      <c r="B304" s="139" t="s">
        <v>64</v>
      </c>
      <c r="C304" s="139" t="s">
        <v>323</v>
      </c>
      <c r="D304" s="139" t="s">
        <v>135</v>
      </c>
      <c r="E304" s="139" t="s">
        <v>48</v>
      </c>
      <c r="F304" s="139" t="s">
        <v>180</v>
      </c>
      <c r="G304" s="139" t="s">
        <v>923</v>
      </c>
      <c r="H304" s="140">
        <v>3558</v>
      </c>
      <c r="I304" s="138">
        <v>3</v>
      </c>
      <c r="J304" s="141">
        <f>อุดรธานี!F117</f>
        <v>299205.28000000003</v>
      </c>
      <c r="K304" s="142">
        <f>อุดรธานี!AP117</f>
        <v>686460.59000000008</v>
      </c>
      <c r="L304" s="143">
        <f>อุดรธานี!AQ117</f>
        <v>3264803.02</v>
      </c>
      <c r="M304" s="143">
        <f>อุดรธานี!AR117</f>
        <v>3168888.09</v>
      </c>
      <c r="N304" s="139"/>
      <c r="O304" s="139"/>
      <c r="P304" s="139"/>
      <c r="Q304" s="131">
        <f t="shared" si="10"/>
        <v>95914.930000000168</v>
      </c>
      <c r="R304" s="132">
        <f t="shared" si="11"/>
        <v>917.59500281056773</v>
      </c>
    </row>
    <row r="305" spans="1:18" x14ac:dyDescent="0.4">
      <c r="A305" s="138">
        <v>10</v>
      </c>
      <c r="B305" s="139" t="s">
        <v>64</v>
      </c>
      <c r="C305" s="139" t="s">
        <v>323</v>
      </c>
      <c r="D305" s="139" t="s">
        <v>135</v>
      </c>
      <c r="E305" s="139" t="s">
        <v>48</v>
      </c>
      <c r="F305" s="139" t="s">
        <v>180</v>
      </c>
      <c r="G305" s="139" t="s">
        <v>924</v>
      </c>
      <c r="H305" s="140">
        <v>1774</v>
      </c>
      <c r="I305" s="138">
        <v>2</v>
      </c>
      <c r="J305" s="141">
        <f>อุดรธานี!F118</f>
        <v>42679.83</v>
      </c>
      <c r="K305" s="142">
        <f>อุดรธานี!AP118</f>
        <v>-190372.07</v>
      </c>
      <c r="L305" s="143">
        <f>อุดรธานี!AQ118</f>
        <v>3121356.5300000003</v>
      </c>
      <c r="M305" s="143">
        <f>อุดรธานี!AR118</f>
        <v>3656187.39</v>
      </c>
      <c r="N305" s="139"/>
      <c r="O305" s="139"/>
      <c r="P305" s="139"/>
      <c r="Q305" s="131">
        <f t="shared" si="10"/>
        <v>-534830.85999999987</v>
      </c>
      <c r="R305" s="132">
        <f t="shared" si="11"/>
        <v>1759.5019898534388</v>
      </c>
    </row>
    <row r="306" spans="1:18" x14ac:dyDescent="0.4">
      <c r="A306" s="138">
        <v>11</v>
      </c>
      <c r="B306" s="139" t="s">
        <v>64</v>
      </c>
      <c r="C306" s="139" t="s">
        <v>323</v>
      </c>
      <c r="D306" s="139" t="s">
        <v>135</v>
      </c>
      <c r="E306" s="139" t="s">
        <v>48</v>
      </c>
      <c r="F306" s="139" t="s">
        <v>180</v>
      </c>
      <c r="G306" s="139" t="s">
        <v>925</v>
      </c>
      <c r="H306" s="140">
        <v>1942</v>
      </c>
      <c r="I306" s="138">
        <v>2</v>
      </c>
      <c r="J306" s="141">
        <f>อุดรธานี!F119</f>
        <v>23275.8</v>
      </c>
      <c r="K306" s="142">
        <f>อุดรธานี!AP119</f>
        <v>69653.110000000044</v>
      </c>
      <c r="L306" s="143">
        <f>อุดรธานี!AQ119</f>
        <v>1989494.2200000002</v>
      </c>
      <c r="M306" s="143">
        <f>อุดรธานี!AR119</f>
        <v>2473090.6399999997</v>
      </c>
      <c r="N306" s="139"/>
      <c r="O306" s="139"/>
      <c r="P306" s="139"/>
      <c r="Q306" s="131">
        <f t="shared" si="10"/>
        <v>-483596.41999999946</v>
      </c>
      <c r="R306" s="132">
        <f t="shared" si="11"/>
        <v>1024.4563439752833</v>
      </c>
    </row>
    <row r="307" spans="1:18" x14ac:dyDescent="0.4">
      <c r="A307" s="138">
        <v>12</v>
      </c>
      <c r="B307" s="139" t="s">
        <v>64</v>
      </c>
      <c r="C307" s="139" t="s">
        <v>323</v>
      </c>
      <c r="D307" s="139" t="s">
        <v>135</v>
      </c>
      <c r="E307" s="139" t="s">
        <v>48</v>
      </c>
      <c r="F307" s="139" t="s">
        <v>180</v>
      </c>
      <c r="G307" s="139" t="s">
        <v>926</v>
      </c>
      <c r="H307" s="140">
        <v>2702</v>
      </c>
      <c r="I307" s="138">
        <v>2</v>
      </c>
      <c r="J307" s="141">
        <f>อุดรธานี!F120</f>
        <v>23737.62</v>
      </c>
      <c r="K307" s="142">
        <f>อุดรธานี!AP120</f>
        <v>8016.3399999999965</v>
      </c>
      <c r="L307" s="143">
        <f>อุดรธานี!AQ120</f>
        <v>2660255.9500000002</v>
      </c>
      <c r="M307" s="143">
        <f>อุดรธานี!AR120</f>
        <v>3101225.1999999997</v>
      </c>
      <c r="N307" s="139"/>
      <c r="O307" s="139"/>
      <c r="P307" s="139"/>
      <c r="Q307" s="131">
        <f t="shared" si="10"/>
        <v>-440969.24999999953</v>
      </c>
      <c r="R307" s="132">
        <f t="shared" si="11"/>
        <v>984.55068467801641</v>
      </c>
    </row>
    <row r="308" spans="1:18" x14ac:dyDescent="0.4">
      <c r="A308" s="138">
        <v>13</v>
      </c>
      <c r="B308" s="139" t="s">
        <v>64</v>
      </c>
      <c r="C308" s="139" t="s">
        <v>323</v>
      </c>
      <c r="D308" s="139" t="s">
        <v>135</v>
      </c>
      <c r="E308" s="139" t="s">
        <v>48</v>
      </c>
      <c r="F308" s="139" t="s">
        <v>180</v>
      </c>
      <c r="G308" s="139" t="s">
        <v>927</v>
      </c>
      <c r="H308" s="140">
        <v>2772</v>
      </c>
      <c r="I308" s="138">
        <v>2</v>
      </c>
      <c r="J308" s="141">
        <f>อุดรธานี!F121</f>
        <v>209835.46</v>
      </c>
      <c r="K308" s="142">
        <f>อุดรธานี!AP121</f>
        <v>289743.81000000006</v>
      </c>
      <c r="L308" s="143">
        <f>อุดรธานี!AQ121</f>
        <v>2429823.16</v>
      </c>
      <c r="M308" s="143">
        <f>อุดรธานี!AR121</f>
        <v>2538054.83</v>
      </c>
      <c r="N308" s="139"/>
      <c r="O308" s="139"/>
      <c r="P308" s="139"/>
      <c r="Q308" s="131">
        <f t="shared" si="10"/>
        <v>-108231.66999999993</v>
      </c>
      <c r="R308" s="132">
        <f t="shared" si="11"/>
        <v>876.55958152958158</v>
      </c>
    </row>
    <row r="309" spans="1:18" s="150" customFormat="1" x14ac:dyDescent="0.4">
      <c r="A309" s="144">
        <v>9</v>
      </c>
      <c r="B309" s="145" t="s">
        <v>64</v>
      </c>
      <c r="C309" s="145"/>
      <c r="D309" s="145"/>
      <c r="E309" s="145" t="s">
        <v>77</v>
      </c>
      <c r="F309" s="145"/>
      <c r="G309" s="145" t="s">
        <v>325</v>
      </c>
      <c r="H309" s="151">
        <f>SUM(H296:H308)</f>
        <v>32395</v>
      </c>
      <c r="I309" s="144"/>
      <c r="J309" s="147">
        <f>SUM(J296:J308)</f>
        <v>3423843.9700000007</v>
      </c>
      <c r="K309" s="147">
        <f>SUM(K296:K308)</f>
        <v>6016833.2999999989</v>
      </c>
      <c r="L309" s="147">
        <f>SUM(L296:L308)</f>
        <v>32600181.440000001</v>
      </c>
      <c r="M309" s="147">
        <f>SUM(M296:M308)</f>
        <v>33922258.219999999</v>
      </c>
      <c r="N309" s="145">
        <v>12</v>
      </c>
      <c r="O309" s="145">
        <v>12</v>
      </c>
      <c r="P309" s="145">
        <f>N309-O309</f>
        <v>0</v>
      </c>
      <c r="Q309" s="148">
        <f t="shared" si="10"/>
        <v>-1322076.7799999975</v>
      </c>
      <c r="R309" s="149">
        <f>L309/H309</f>
        <v>1006.3337379225189</v>
      </c>
    </row>
    <row r="310" spans="1:18" x14ac:dyDescent="0.4">
      <c r="A310" s="138">
        <v>1</v>
      </c>
      <c r="B310" s="139" t="s">
        <v>64</v>
      </c>
      <c r="C310" s="139" t="s">
        <v>39</v>
      </c>
      <c r="D310" s="139" t="s">
        <v>139</v>
      </c>
      <c r="E310" s="139" t="s">
        <v>40</v>
      </c>
      <c r="F310" s="139" t="s">
        <v>210</v>
      </c>
      <c r="G310" s="139" t="s">
        <v>326</v>
      </c>
      <c r="H310" s="140"/>
      <c r="I310" s="138"/>
      <c r="J310" s="141"/>
      <c r="K310" s="142"/>
      <c r="L310" s="143"/>
      <c r="M310" s="143"/>
      <c r="N310" s="139"/>
      <c r="O310" s="139"/>
      <c r="P310" s="139"/>
    </row>
    <row r="311" spans="1:18" x14ac:dyDescent="0.4">
      <c r="A311" s="138">
        <v>2</v>
      </c>
      <c r="B311" s="139" t="s">
        <v>64</v>
      </c>
      <c r="C311" s="139" t="s">
        <v>39</v>
      </c>
      <c r="D311" s="139" t="s">
        <v>139</v>
      </c>
      <c r="E311" s="139" t="s">
        <v>40</v>
      </c>
      <c r="F311" s="139" t="s">
        <v>180</v>
      </c>
      <c r="G311" s="139" t="s">
        <v>928</v>
      </c>
      <c r="H311" s="140">
        <v>6140</v>
      </c>
      <c r="I311" s="138">
        <v>5</v>
      </c>
      <c r="J311" s="141">
        <f>อุดรธานี!F122</f>
        <v>572083.5</v>
      </c>
      <c r="K311" s="142">
        <f>อุดรธานี!AP122</f>
        <v>653384.24</v>
      </c>
      <c r="L311" s="143">
        <f>อุดรธานี!AQ122</f>
        <v>3679026.17</v>
      </c>
      <c r="M311" s="143">
        <f>อุดรธานี!AR122</f>
        <v>3517025.6700000004</v>
      </c>
      <c r="N311" s="139"/>
      <c r="O311" s="139"/>
      <c r="P311" s="139"/>
      <c r="Q311" s="131">
        <f t="shared" si="10"/>
        <v>162000.49999999953</v>
      </c>
      <c r="R311" s="132">
        <f t="shared" si="11"/>
        <v>599.18992996742668</v>
      </c>
    </row>
    <row r="312" spans="1:18" x14ac:dyDescent="0.4">
      <c r="A312" s="138">
        <v>3</v>
      </c>
      <c r="B312" s="139" t="s">
        <v>64</v>
      </c>
      <c r="C312" s="139" t="s">
        <v>39</v>
      </c>
      <c r="D312" s="139" t="s">
        <v>139</v>
      </c>
      <c r="E312" s="139" t="s">
        <v>40</v>
      </c>
      <c r="F312" s="139" t="s">
        <v>180</v>
      </c>
      <c r="G312" s="139" t="s">
        <v>929</v>
      </c>
      <c r="H312" s="140">
        <v>5316</v>
      </c>
      <c r="I312" s="138">
        <v>4</v>
      </c>
      <c r="J312" s="141">
        <f>อุดรธานี!F123</f>
        <v>468503.39</v>
      </c>
      <c r="K312" s="142">
        <f>อุดรธานี!AP123</f>
        <v>577113.27</v>
      </c>
      <c r="L312" s="143">
        <f>อุดรธานี!AQ123</f>
        <v>4280984.42</v>
      </c>
      <c r="M312" s="143">
        <f>อุดรธานี!AR123</f>
        <v>3690043.81</v>
      </c>
      <c r="N312" s="139"/>
      <c r="O312" s="139"/>
      <c r="P312" s="139"/>
      <c r="Q312" s="131">
        <f t="shared" si="10"/>
        <v>590940.60999999987</v>
      </c>
      <c r="R312" s="132">
        <f t="shared" si="11"/>
        <v>805.30180963130169</v>
      </c>
    </row>
    <row r="313" spans="1:18" x14ac:dyDescent="0.4">
      <c r="A313" s="138">
        <v>4</v>
      </c>
      <c r="B313" s="139" t="s">
        <v>64</v>
      </c>
      <c r="C313" s="139" t="s">
        <v>39</v>
      </c>
      <c r="D313" s="139" t="s">
        <v>139</v>
      </c>
      <c r="E313" s="139" t="s">
        <v>40</v>
      </c>
      <c r="F313" s="139" t="s">
        <v>180</v>
      </c>
      <c r="G313" s="139" t="s">
        <v>930</v>
      </c>
      <c r="H313" s="140">
        <v>1456</v>
      </c>
      <c r="I313" s="138">
        <v>1</v>
      </c>
      <c r="J313" s="141">
        <f>อุดรธานี!F124</f>
        <v>131985.04999999999</v>
      </c>
      <c r="K313" s="142">
        <f>อุดรธานี!AP124</f>
        <v>46066.649999999994</v>
      </c>
      <c r="L313" s="143">
        <f>อุดรธานี!AQ124</f>
        <v>1405063.17</v>
      </c>
      <c r="M313" s="143">
        <f>อุดรธานี!AR124</f>
        <v>1500616.29</v>
      </c>
      <c r="N313" s="139"/>
      <c r="O313" s="139"/>
      <c r="P313" s="139"/>
      <c r="Q313" s="131">
        <f t="shared" si="10"/>
        <v>-95553.120000000112</v>
      </c>
      <c r="R313" s="132">
        <f t="shared" si="11"/>
        <v>965.01591346153839</v>
      </c>
    </row>
    <row r="314" spans="1:18" x14ac:dyDescent="0.4">
      <c r="A314" s="138">
        <v>5</v>
      </c>
      <c r="B314" s="139" t="s">
        <v>64</v>
      </c>
      <c r="C314" s="139" t="s">
        <v>39</v>
      </c>
      <c r="D314" s="139" t="s">
        <v>139</v>
      </c>
      <c r="E314" s="139" t="s">
        <v>40</v>
      </c>
      <c r="F314" s="139" t="s">
        <v>180</v>
      </c>
      <c r="G314" s="139" t="s">
        <v>931</v>
      </c>
      <c r="H314" s="140">
        <v>2839</v>
      </c>
      <c r="I314" s="138">
        <v>2</v>
      </c>
      <c r="J314" s="141">
        <f>อุดรธานี!F125</f>
        <v>235041.62</v>
      </c>
      <c r="K314" s="142">
        <f>อุดรธานี!AP125</f>
        <v>241345.03999999998</v>
      </c>
      <c r="L314" s="143">
        <f>อุดรธานี!AQ125</f>
        <v>2175751.13</v>
      </c>
      <c r="M314" s="143">
        <f>อุดรธานี!AR125</f>
        <v>2174826.85</v>
      </c>
      <c r="N314" s="139"/>
      <c r="O314" s="139"/>
      <c r="P314" s="139"/>
      <c r="Q314" s="131">
        <f t="shared" si="10"/>
        <v>924.27999999979511</v>
      </c>
      <c r="R314" s="132">
        <f t="shared" si="11"/>
        <v>766.37940471997183</v>
      </c>
    </row>
    <row r="315" spans="1:18" x14ac:dyDescent="0.4">
      <c r="A315" s="138">
        <v>6</v>
      </c>
      <c r="B315" s="139" t="s">
        <v>64</v>
      </c>
      <c r="C315" s="139" t="s">
        <v>39</v>
      </c>
      <c r="D315" s="139" t="s">
        <v>139</v>
      </c>
      <c r="E315" s="139" t="s">
        <v>40</v>
      </c>
      <c r="F315" s="139" t="s">
        <v>180</v>
      </c>
      <c r="G315" s="139" t="s">
        <v>932</v>
      </c>
      <c r="H315" s="140">
        <v>4500</v>
      </c>
      <c r="I315" s="138">
        <v>3</v>
      </c>
      <c r="J315" s="141">
        <f>อุดรธานี!F126</f>
        <v>938232.82</v>
      </c>
      <c r="K315" s="142">
        <f>อุดรธานี!AP126</f>
        <v>1034888.8599999999</v>
      </c>
      <c r="L315" s="143">
        <f>อุดรธานี!AQ126</f>
        <v>3850634.02</v>
      </c>
      <c r="M315" s="143">
        <f>อุดรธานี!AR126</f>
        <v>3340588.52</v>
      </c>
      <c r="N315" s="139"/>
      <c r="O315" s="139"/>
      <c r="P315" s="139"/>
      <c r="Q315" s="131">
        <f t="shared" si="10"/>
        <v>510045.5</v>
      </c>
      <c r="R315" s="132">
        <f t="shared" si="11"/>
        <v>855.69644888888888</v>
      </c>
    </row>
    <row r="316" spans="1:18" x14ac:dyDescent="0.4">
      <c r="A316" s="138">
        <v>7</v>
      </c>
      <c r="B316" s="139" t="s">
        <v>64</v>
      </c>
      <c r="C316" s="139" t="s">
        <v>39</v>
      </c>
      <c r="D316" s="139" t="s">
        <v>139</v>
      </c>
      <c r="E316" s="139" t="s">
        <v>40</v>
      </c>
      <c r="F316" s="139" t="s">
        <v>180</v>
      </c>
      <c r="G316" s="139" t="s">
        <v>933</v>
      </c>
      <c r="H316" s="140">
        <v>4502</v>
      </c>
      <c r="I316" s="138">
        <v>4</v>
      </c>
      <c r="J316" s="141">
        <f>อุดรธานี!F127</f>
        <v>869549.51</v>
      </c>
      <c r="K316" s="142">
        <f>อุดรธานี!AP127</f>
        <v>913079.67</v>
      </c>
      <c r="L316" s="143">
        <f>อุดรธานี!AQ127</f>
        <v>2288027.66</v>
      </c>
      <c r="M316" s="143">
        <f>อุดรธานี!AR127</f>
        <v>2077744.21</v>
      </c>
      <c r="N316" s="139"/>
      <c r="O316" s="139"/>
      <c r="P316" s="139"/>
      <c r="Q316" s="131">
        <f t="shared" si="10"/>
        <v>210283.45000000019</v>
      </c>
      <c r="R316" s="132">
        <f t="shared" si="11"/>
        <v>508.2247134606842</v>
      </c>
    </row>
    <row r="317" spans="1:18" x14ac:dyDescent="0.4">
      <c r="A317" s="138">
        <v>8</v>
      </c>
      <c r="B317" s="139" t="s">
        <v>64</v>
      </c>
      <c r="C317" s="139" t="s">
        <v>39</v>
      </c>
      <c r="D317" s="139" t="s">
        <v>139</v>
      </c>
      <c r="E317" s="139" t="s">
        <v>40</v>
      </c>
      <c r="F317" s="139" t="s">
        <v>180</v>
      </c>
      <c r="G317" s="139" t="s">
        <v>934</v>
      </c>
      <c r="H317" s="140">
        <v>4191</v>
      </c>
      <c r="I317" s="138">
        <v>3</v>
      </c>
      <c r="J317" s="141">
        <f>อุดรธานี!F128</f>
        <v>233596.89</v>
      </c>
      <c r="K317" s="142">
        <f>อุดรธานี!AP128</f>
        <v>374758.54</v>
      </c>
      <c r="L317" s="143">
        <f>อุดรธานี!AQ128</f>
        <v>3034540.21</v>
      </c>
      <c r="M317" s="143">
        <f>อุดรธานี!AR128</f>
        <v>2564600.7999999998</v>
      </c>
      <c r="N317" s="139"/>
      <c r="O317" s="139"/>
      <c r="P317" s="139"/>
      <c r="Q317" s="131">
        <f t="shared" si="10"/>
        <v>469939.41000000015</v>
      </c>
      <c r="R317" s="132">
        <f t="shared" si="11"/>
        <v>724.06113338105467</v>
      </c>
    </row>
    <row r="318" spans="1:18" x14ac:dyDescent="0.4">
      <c r="A318" s="138">
        <v>9</v>
      </c>
      <c r="B318" s="139" t="s">
        <v>64</v>
      </c>
      <c r="C318" s="139" t="s">
        <v>39</v>
      </c>
      <c r="D318" s="139" t="s">
        <v>139</v>
      </c>
      <c r="E318" s="139" t="s">
        <v>40</v>
      </c>
      <c r="F318" s="139" t="s">
        <v>180</v>
      </c>
      <c r="G318" s="139" t="s">
        <v>935</v>
      </c>
      <c r="H318" s="140">
        <v>3088</v>
      </c>
      <c r="I318" s="138">
        <v>3</v>
      </c>
      <c r="J318" s="141">
        <f>อุดรธานี!F129</f>
        <v>799137.72</v>
      </c>
      <c r="K318" s="142">
        <f>อุดรธานี!AP129</f>
        <v>613846.97</v>
      </c>
      <c r="L318" s="143">
        <f>อุดรธานี!AQ129</f>
        <v>2483852.69</v>
      </c>
      <c r="M318" s="143">
        <f>อุดรธานี!AR129</f>
        <v>2631893.56</v>
      </c>
      <c r="N318" s="139"/>
      <c r="O318" s="139"/>
      <c r="P318" s="139"/>
      <c r="Q318" s="131">
        <f t="shared" si="10"/>
        <v>-148040.87000000011</v>
      </c>
      <c r="R318" s="132">
        <f t="shared" si="11"/>
        <v>804.35644106217615</v>
      </c>
    </row>
    <row r="319" spans="1:18" x14ac:dyDescent="0.4">
      <c r="A319" s="138">
        <v>10</v>
      </c>
      <c r="B319" s="139" t="s">
        <v>64</v>
      </c>
      <c r="C319" s="139" t="s">
        <v>39</v>
      </c>
      <c r="D319" s="139" t="s">
        <v>139</v>
      </c>
      <c r="E319" s="139" t="s">
        <v>40</v>
      </c>
      <c r="F319" s="139" t="s">
        <v>180</v>
      </c>
      <c r="G319" s="139" t="s">
        <v>936</v>
      </c>
      <c r="H319" s="140">
        <v>2809</v>
      </c>
      <c r="I319" s="138">
        <v>2</v>
      </c>
      <c r="J319" s="141">
        <f>อุดรธานี!F130</f>
        <v>221039.06</v>
      </c>
      <c r="K319" s="142">
        <f>อุดรธานี!AP130</f>
        <v>251085.75</v>
      </c>
      <c r="L319" s="143">
        <f>อุดรธานี!AQ130</f>
        <v>2482428.4700000002</v>
      </c>
      <c r="M319" s="143">
        <f>อุดรธานี!AR130</f>
        <v>2447249.0099999998</v>
      </c>
      <c r="N319" s="139"/>
      <c r="O319" s="139"/>
      <c r="P319" s="139"/>
      <c r="Q319" s="131">
        <f t="shared" si="10"/>
        <v>35179.460000000428</v>
      </c>
      <c r="R319" s="132">
        <f t="shared" si="11"/>
        <v>883.74100035599861</v>
      </c>
    </row>
    <row r="320" spans="1:18" x14ac:dyDescent="0.4">
      <c r="A320" s="138">
        <v>11</v>
      </c>
      <c r="B320" s="139" t="s">
        <v>64</v>
      </c>
      <c r="C320" s="139" t="s">
        <v>39</v>
      </c>
      <c r="D320" s="139" t="s">
        <v>139</v>
      </c>
      <c r="E320" s="139" t="s">
        <v>40</v>
      </c>
      <c r="F320" s="139" t="s">
        <v>180</v>
      </c>
      <c r="G320" s="139" t="s">
        <v>937</v>
      </c>
      <c r="H320" s="140">
        <v>2809</v>
      </c>
      <c r="I320" s="138">
        <v>2</v>
      </c>
      <c r="J320" s="141">
        <f>อุดรธานี!F131</f>
        <v>195601.59</v>
      </c>
      <c r="K320" s="142">
        <f>อุดรธานี!AP131</f>
        <v>-107420.66</v>
      </c>
      <c r="L320" s="143">
        <f>อุดรธานี!AQ131</f>
        <v>1929259.83</v>
      </c>
      <c r="M320" s="143">
        <f>อุดรธานี!AR131</f>
        <v>2014929.01</v>
      </c>
      <c r="N320" s="139"/>
      <c r="O320" s="139"/>
      <c r="P320" s="139"/>
      <c r="Q320" s="131">
        <f t="shared" si="10"/>
        <v>-85669.179999999935</v>
      </c>
      <c r="R320" s="132">
        <f t="shared" si="11"/>
        <v>686.81375222499116</v>
      </c>
    </row>
    <row r="321" spans="1:18" s="150" customFormat="1" x14ac:dyDescent="0.4">
      <c r="A321" s="144">
        <v>10</v>
      </c>
      <c r="B321" s="145" t="s">
        <v>64</v>
      </c>
      <c r="C321" s="145"/>
      <c r="D321" s="145"/>
      <c r="E321" s="145" t="s">
        <v>77</v>
      </c>
      <c r="F321" s="145"/>
      <c r="G321" s="145" t="s">
        <v>327</v>
      </c>
      <c r="H321" s="151">
        <f>SUM(H310:H320)</f>
        <v>37650</v>
      </c>
      <c r="I321" s="144"/>
      <c r="J321" s="147">
        <f>SUM(J310:J320)</f>
        <v>4664771.1499999994</v>
      </c>
      <c r="K321" s="147">
        <f>SUM(K310:K320)</f>
        <v>4598148.3299999991</v>
      </c>
      <c r="L321" s="147">
        <f>SUM(L310:L320)</f>
        <v>27609567.770000003</v>
      </c>
      <c r="M321" s="147">
        <f>SUM(M310:M320)</f>
        <v>25959517.73</v>
      </c>
      <c r="N321" s="145">
        <v>10</v>
      </c>
      <c r="O321" s="145">
        <v>10</v>
      </c>
      <c r="P321" s="145">
        <f>N321-O321</f>
        <v>0</v>
      </c>
      <c r="Q321" s="148">
        <f t="shared" si="10"/>
        <v>1650050.0400000028</v>
      </c>
      <c r="R321" s="149">
        <f>L321/H321</f>
        <v>733.32185312085005</v>
      </c>
    </row>
    <row r="322" spans="1:18" x14ac:dyDescent="0.4">
      <c r="A322" s="138">
        <v>1</v>
      </c>
      <c r="B322" s="139" t="s">
        <v>64</v>
      </c>
      <c r="C322" s="139" t="s">
        <v>328</v>
      </c>
      <c r="D322" s="139" t="s">
        <v>158</v>
      </c>
      <c r="E322" s="139" t="s">
        <v>49</v>
      </c>
      <c r="F322" s="139" t="s">
        <v>329</v>
      </c>
      <c r="G322" s="139" t="s">
        <v>330</v>
      </c>
      <c r="H322" s="140"/>
      <c r="I322" s="138"/>
      <c r="J322" s="141"/>
      <c r="K322" s="142"/>
      <c r="L322" s="143"/>
      <c r="M322" s="143"/>
      <c r="N322" s="139"/>
      <c r="O322" s="139"/>
      <c r="P322" s="139"/>
    </row>
    <row r="323" spans="1:18" x14ac:dyDescent="0.4">
      <c r="A323" s="138">
        <v>2</v>
      </c>
      <c r="B323" s="139" t="s">
        <v>64</v>
      </c>
      <c r="C323" s="139" t="s">
        <v>328</v>
      </c>
      <c r="D323" s="139" t="s">
        <v>158</v>
      </c>
      <c r="E323" s="139" t="s">
        <v>49</v>
      </c>
      <c r="F323" s="139" t="s">
        <v>180</v>
      </c>
      <c r="G323" s="139" t="s">
        <v>938</v>
      </c>
      <c r="H323" s="140">
        <v>8788</v>
      </c>
      <c r="I323" s="138">
        <v>5</v>
      </c>
      <c r="J323" s="141">
        <f>อุดรธานี!F132</f>
        <v>160211.23000000001</v>
      </c>
      <c r="K323" s="142">
        <f>อุดรธานี!AP132</f>
        <v>196495.84</v>
      </c>
      <c r="L323" s="143">
        <f>อุดรธานี!AQ132</f>
        <v>3660575.5</v>
      </c>
      <c r="M323" s="143">
        <f>อุดรธานี!AR132</f>
        <v>3711286.62</v>
      </c>
      <c r="N323" s="139"/>
      <c r="O323" s="139"/>
      <c r="P323" s="139"/>
      <c r="Q323" s="131">
        <f t="shared" si="10"/>
        <v>-50711.120000000112</v>
      </c>
      <c r="R323" s="132">
        <f t="shared" si="11"/>
        <v>416.54250113791534</v>
      </c>
    </row>
    <row r="324" spans="1:18" x14ac:dyDescent="0.4">
      <c r="A324" s="138">
        <v>3</v>
      </c>
      <c r="B324" s="139" t="s">
        <v>64</v>
      </c>
      <c r="C324" s="139" t="s">
        <v>328</v>
      </c>
      <c r="D324" s="139" t="s">
        <v>158</v>
      </c>
      <c r="E324" s="139" t="s">
        <v>49</v>
      </c>
      <c r="F324" s="139" t="s">
        <v>180</v>
      </c>
      <c r="G324" s="139" t="s">
        <v>939</v>
      </c>
      <c r="H324" s="140">
        <v>4890</v>
      </c>
      <c r="I324" s="138">
        <v>4</v>
      </c>
      <c r="J324" s="141">
        <f>อุดรธานี!F133</f>
        <v>302814.58</v>
      </c>
      <c r="K324" s="142">
        <f>อุดรธานี!AP133</f>
        <v>453132.14999999997</v>
      </c>
      <c r="L324" s="143">
        <f>อุดรธานี!AQ133</f>
        <v>3596506.5700000003</v>
      </c>
      <c r="M324" s="143">
        <f>อุดรธานี!AR133</f>
        <v>3885952.6100000003</v>
      </c>
      <c r="N324" s="139"/>
      <c r="O324" s="139"/>
      <c r="P324" s="139"/>
      <c r="Q324" s="131">
        <f t="shared" si="10"/>
        <v>-289446.04000000004</v>
      </c>
      <c r="R324" s="132">
        <f t="shared" si="11"/>
        <v>735.4819161554193</v>
      </c>
    </row>
    <row r="325" spans="1:18" x14ac:dyDescent="0.4">
      <c r="A325" s="138">
        <v>4</v>
      </c>
      <c r="B325" s="139" t="s">
        <v>64</v>
      </c>
      <c r="C325" s="139" t="s">
        <v>328</v>
      </c>
      <c r="D325" s="139" t="s">
        <v>158</v>
      </c>
      <c r="E325" s="139" t="s">
        <v>49</v>
      </c>
      <c r="F325" s="139" t="s">
        <v>180</v>
      </c>
      <c r="G325" s="139" t="s">
        <v>940</v>
      </c>
      <c r="H325" s="140">
        <v>8526</v>
      </c>
      <c r="I325" s="138">
        <v>5</v>
      </c>
      <c r="J325" s="141">
        <f>อุดรธานี!F134</f>
        <v>489483.1</v>
      </c>
      <c r="K325" s="142">
        <f>อุดรธานี!AP134</f>
        <v>628949.67000000004</v>
      </c>
      <c r="L325" s="143">
        <f>อุดรธานี!AQ134</f>
        <v>6291834.5700000003</v>
      </c>
      <c r="M325" s="143">
        <f>อุดรธานี!AR134</f>
        <v>4661853.93</v>
      </c>
      <c r="N325" s="139"/>
      <c r="O325" s="139"/>
      <c r="P325" s="139"/>
      <c r="Q325" s="131">
        <f t="shared" si="10"/>
        <v>1629980.6400000006</v>
      </c>
      <c r="R325" s="132">
        <f t="shared" si="11"/>
        <v>737.9585467980296</v>
      </c>
    </row>
    <row r="326" spans="1:18" x14ac:dyDescent="0.4">
      <c r="A326" s="138">
        <v>5</v>
      </c>
      <c r="B326" s="139" t="s">
        <v>64</v>
      </c>
      <c r="C326" s="139" t="s">
        <v>328</v>
      </c>
      <c r="D326" s="139" t="s">
        <v>158</v>
      </c>
      <c r="E326" s="139" t="s">
        <v>49</v>
      </c>
      <c r="F326" s="139" t="s">
        <v>180</v>
      </c>
      <c r="G326" s="139" t="s">
        <v>941</v>
      </c>
      <c r="H326" s="140">
        <v>6442</v>
      </c>
      <c r="I326" s="138">
        <v>5</v>
      </c>
      <c r="J326" s="141">
        <f>อุดรธานี!F135</f>
        <v>284357.34000000003</v>
      </c>
      <c r="K326" s="142">
        <f>อุดรธานี!AP135</f>
        <v>485444.14</v>
      </c>
      <c r="L326" s="143">
        <f>อุดรธานี!AQ135</f>
        <v>4084770.4499999997</v>
      </c>
      <c r="M326" s="143">
        <f>อุดรธานี!AR135</f>
        <v>3022061.57</v>
      </c>
      <c r="N326" s="139"/>
      <c r="O326" s="139"/>
      <c r="P326" s="139"/>
      <c r="Q326" s="131">
        <f t="shared" ref="Q326:Q389" si="12">L326-M326</f>
        <v>1062708.8799999999</v>
      </c>
      <c r="R326" s="132">
        <f t="shared" ref="R326:R389" si="13">L326/H326</f>
        <v>634.08420521577148</v>
      </c>
    </row>
    <row r="327" spans="1:18" x14ac:dyDescent="0.4">
      <c r="A327" s="138">
        <v>6</v>
      </c>
      <c r="B327" s="139" t="s">
        <v>64</v>
      </c>
      <c r="C327" s="139" t="s">
        <v>328</v>
      </c>
      <c r="D327" s="139" t="s">
        <v>158</v>
      </c>
      <c r="E327" s="139" t="s">
        <v>49</v>
      </c>
      <c r="F327" s="139" t="s">
        <v>180</v>
      </c>
      <c r="G327" s="139" t="s">
        <v>942</v>
      </c>
      <c r="H327" s="140">
        <v>3652</v>
      </c>
      <c r="I327" s="138">
        <v>3</v>
      </c>
      <c r="J327" s="141">
        <f>อุดรธานี!F136</f>
        <v>281429.71999999997</v>
      </c>
      <c r="K327" s="142">
        <f>อุดรธานี!AP136</f>
        <v>351020.23</v>
      </c>
      <c r="L327" s="143">
        <f>อุดรธานี!AQ136</f>
        <v>2494286.3199999998</v>
      </c>
      <c r="M327" s="143">
        <f>อุดรธานี!AR136</f>
        <v>2726460.02</v>
      </c>
      <c r="N327" s="139"/>
      <c r="O327" s="139"/>
      <c r="P327" s="139"/>
      <c r="Q327" s="131">
        <f t="shared" si="12"/>
        <v>-232173.70000000019</v>
      </c>
      <c r="R327" s="132">
        <f t="shared" si="13"/>
        <v>682.99187294633077</v>
      </c>
    </row>
    <row r="328" spans="1:18" x14ac:dyDescent="0.4">
      <c r="A328" s="138">
        <v>7</v>
      </c>
      <c r="B328" s="139" t="s">
        <v>64</v>
      </c>
      <c r="C328" s="139" t="s">
        <v>328</v>
      </c>
      <c r="D328" s="139" t="s">
        <v>158</v>
      </c>
      <c r="E328" s="139" t="s">
        <v>49</v>
      </c>
      <c r="F328" s="139" t="s">
        <v>180</v>
      </c>
      <c r="G328" s="139" t="s">
        <v>943</v>
      </c>
      <c r="H328" s="140">
        <v>7302</v>
      </c>
      <c r="I328" s="138">
        <v>5</v>
      </c>
      <c r="J328" s="141">
        <f>อุดรธานี!F137</f>
        <v>118648.85</v>
      </c>
      <c r="K328" s="142">
        <f>อุดรธานี!AP137</f>
        <v>385169.42000000004</v>
      </c>
      <c r="L328" s="143">
        <f>อุดรธานี!AQ137</f>
        <v>4117977.09</v>
      </c>
      <c r="M328" s="143">
        <f>อุดรธานี!AR137</f>
        <v>3938762.4099999997</v>
      </c>
      <c r="N328" s="139"/>
      <c r="O328" s="139"/>
      <c r="P328" s="139"/>
      <c r="Q328" s="131">
        <f t="shared" si="12"/>
        <v>179214.68000000017</v>
      </c>
      <c r="R328" s="132">
        <f t="shared" si="13"/>
        <v>563.95194330320453</v>
      </c>
    </row>
    <row r="329" spans="1:18" x14ac:dyDescent="0.4">
      <c r="A329" s="138">
        <v>8</v>
      </c>
      <c r="B329" s="139" t="s">
        <v>64</v>
      </c>
      <c r="C329" s="139" t="s">
        <v>328</v>
      </c>
      <c r="D329" s="139" t="s">
        <v>158</v>
      </c>
      <c r="E329" s="139" t="s">
        <v>49</v>
      </c>
      <c r="F329" s="139" t="s">
        <v>180</v>
      </c>
      <c r="G329" s="139" t="s">
        <v>944</v>
      </c>
      <c r="H329" s="140">
        <v>3122</v>
      </c>
      <c r="I329" s="138">
        <v>3</v>
      </c>
      <c r="J329" s="141">
        <f>อุดรธานี!F138</f>
        <v>301256.62</v>
      </c>
      <c r="K329" s="142">
        <f>อุดรธานี!AP138</f>
        <v>529160.64</v>
      </c>
      <c r="L329" s="143">
        <f>อุดรธานี!AQ138</f>
        <v>3659402.75</v>
      </c>
      <c r="M329" s="143">
        <f>อุดรธานี!AR138</f>
        <v>3691214.11</v>
      </c>
      <c r="N329" s="139"/>
      <c r="O329" s="139"/>
      <c r="P329" s="139"/>
      <c r="Q329" s="131">
        <f t="shared" si="12"/>
        <v>-31811.35999999987</v>
      </c>
      <c r="R329" s="132">
        <f t="shared" si="13"/>
        <v>1172.134128763613</v>
      </c>
    </row>
    <row r="330" spans="1:18" x14ac:dyDescent="0.4">
      <c r="A330" s="138">
        <v>9</v>
      </c>
      <c r="B330" s="139" t="s">
        <v>64</v>
      </c>
      <c r="C330" s="139" t="s">
        <v>328</v>
      </c>
      <c r="D330" s="139" t="s">
        <v>158</v>
      </c>
      <c r="E330" s="139" t="s">
        <v>49</v>
      </c>
      <c r="F330" s="139" t="s">
        <v>180</v>
      </c>
      <c r="G330" s="139" t="s">
        <v>945</v>
      </c>
      <c r="H330" s="140">
        <v>3540</v>
      </c>
      <c r="I330" s="138">
        <v>3</v>
      </c>
      <c r="J330" s="141">
        <f>อุดรธานี!F139</f>
        <v>14153.88</v>
      </c>
      <c r="K330" s="142">
        <f>อุดรธานี!AP139</f>
        <v>231508.99000000002</v>
      </c>
      <c r="L330" s="143">
        <f>อุดรธานี!AQ139</f>
        <v>3692574.05</v>
      </c>
      <c r="M330" s="143">
        <f>อุดรธานี!AR139</f>
        <v>3943027.4</v>
      </c>
      <c r="N330" s="139"/>
      <c r="O330" s="139"/>
      <c r="P330" s="139"/>
      <c r="Q330" s="131">
        <f t="shared" si="12"/>
        <v>-250453.35000000009</v>
      </c>
      <c r="R330" s="132">
        <f t="shared" si="13"/>
        <v>1043.1000141242937</v>
      </c>
    </row>
    <row r="331" spans="1:18" x14ac:dyDescent="0.4">
      <c r="A331" s="138">
        <v>10</v>
      </c>
      <c r="B331" s="139" t="s">
        <v>64</v>
      </c>
      <c r="C331" s="139" t="s">
        <v>328</v>
      </c>
      <c r="D331" s="139" t="s">
        <v>158</v>
      </c>
      <c r="E331" s="139" t="s">
        <v>49</v>
      </c>
      <c r="F331" s="139" t="s">
        <v>180</v>
      </c>
      <c r="G331" s="139" t="s">
        <v>946</v>
      </c>
      <c r="H331" s="140">
        <v>8043</v>
      </c>
      <c r="I331" s="138">
        <v>5</v>
      </c>
      <c r="J331" s="141">
        <f>อุดรธานี!F140</f>
        <v>444236.33</v>
      </c>
      <c r="K331" s="142">
        <f>อุดรธานี!AP140</f>
        <v>703197.39999999991</v>
      </c>
      <c r="L331" s="143">
        <f>อุดรธานี!AQ140</f>
        <v>5303582.4400000013</v>
      </c>
      <c r="M331" s="143">
        <f>อุดรธานี!AR140</f>
        <v>4248832.92</v>
      </c>
      <c r="N331" s="139"/>
      <c r="O331" s="139"/>
      <c r="P331" s="139"/>
      <c r="Q331" s="131">
        <f t="shared" si="12"/>
        <v>1054749.5200000014</v>
      </c>
      <c r="R331" s="132">
        <f t="shared" si="13"/>
        <v>659.40351112768883</v>
      </c>
    </row>
    <row r="332" spans="1:18" x14ac:dyDescent="0.4">
      <c r="A332" s="138">
        <v>11</v>
      </c>
      <c r="B332" s="139" t="s">
        <v>64</v>
      </c>
      <c r="C332" s="139" t="s">
        <v>328</v>
      </c>
      <c r="D332" s="139" t="s">
        <v>158</v>
      </c>
      <c r="E332" s="139" t="s">
        <v>49</v>
      </c>
      <c r="F332" s="139" t="s">
        <v>180</v>
      </c>
      <c r="G332" s="139" t="s">
        <v>947</v>
      </c>
      <c r="H332" s="140">
        <v>4264</v>
      </c>
      <c r="I332" s="138">
        <v>3</v>
      </c>
      <c r="J332" s="141">
        <f>อุดรธานี!F141</f>
        <v>534541.38</v>
      </c>
      <c r="K332" s="142">
        <f>อุดรธานี!AP141</f>
        <v>662387.51</v>
      </c>
      <c r="L332" s="143">
        <f>อุดรธานี!AQ141</f>
        <v>3927781.7</v>
      </c>
      <c r="M332" s="143">
        <f>อุดรธานี!AR141</f>
        <v>3750132.6799999997</v>
      </c>
      <c r="N332" s="139"/>
      <c r="O332" s="139"/>
      <c r="P332" s="139"/>
      <c r="Q332" s="131">
        <f t="shared" si="12"/>
        <v>177649.02000000048</v>
      </c>
      <c r="R332" s="132">
        <f t="shared" si="13"/>
        <v>921.14955440900565</v>
      </c>
    </row>
    <row r="333" spans="1:18" x14ac:dyDescent="0.4">
      <c r="A333" s="138">
        <v>12</v>
      </c>
      <c r="B333" s="139" t="s">
        <v>64</v>
      </c>
      <c r="C333" s="139" t="s">
        <v>328</v>
      </c>
      <c r="D333" s="139" t="s">
        <v>158</v>
      </c>
      <c r="E333" s="139" t="s">
        <v>49</v>
      </c>
      <c r="F333" s="139" t="s">
        <v>180</v>
      </c>
      <c r="G333" s="139" t="s">
        <v>948</v>
      </c>
      <c r="H333" s="140">
        <v>4511</v>
      </c>
      <c r="I333" s="138">
        <v>4</v>
      </c>
      <c r="J333" s="141">
        <f>อุดรธานี!F142</f>
        <v>228574.68</v>
      </c>
      <c r="K333" s="142">
        <f>อุดรธานี!AP142</f>
        <v>308701.12</v>
      </c>
      <c r="L333" s="143">
        <f>อุดรธานี!AQ142</f>
        <v>3795669.78</v>
      </c>
      <c r="M333" s="143">
        <f>อุดรธานี!AR142</f>
        <v>2695876.2</v>
      </c>
      <c r="N333" s="139"/>
      <c r="O333" s="139"/>
      <c r="P333" s="139"/>
      <c r="Q333" s="131">
        <f t="shared" si="12"/>
        <v>1099793.5799999996</v>
      </c>
      <c r="R333" s="132">
        <f t="shared" si="13"/>
        <v>841.42535579694072</v>
      </c>
    </row>
    <row r="334" spans="1:18" x14ac:dyDescent="0.4">
      <c r="A334" s="138">
        <v>13</v>
      </c>
      <c r="B334" s="139" t="s">
        <v>64</v>
      </c>
      <c r="C334" s="139" t="s">
        <v>328</v>
      </c>
      <c r="D334" s="139" t="s">
        <v>158</v>
      </c>
      <c r="E334" s="139" t="s">
        <v>49</v>
      </c>
      <c r="F334" s="139" t="s">
        <v>180</v>
      </c>
      <c r="G334" s="139" t="s">
        <v>949</v>
      </c>
      <c r="H334" s="140">
        <v>4153</v>
      </c>
      <c r="I334" s="138">
        <v>3</v>
      </c>
      <c r="J334" s="141">
        <f>อุดรธานี!F143</f>
        <v>274663.46000000002</v>
      </c>
      <c r="K334" s="142">
        <f>อุดรธานี!AP143</f>
        <v>427413.47</v>
      </c>
      <c r="L334" s="143">
        <f>อุดรธานี!AQ143</f>
        <v>3174670.2300000004</v>
      </c>
      <c r="M334" s="143">
        <f>อุดรธานี!AR143</f>
        <v>3015587.8300000005</v>
      </c>
      <c r="N334" s="139"/>
      <c r="O334" s="139"/>
      <c r="P334" s="139"/>
      <c r="Q334" s="131">
        <f t="shared" si="12"/>
        <v>159082.39999999991</v>
      </c>
      <c r="R334" s="132">
        <f t="shared" si="13"/>
        <v>764.42817962918377</v>
      </c>
    </row>
    <row r="335" spans="1:18" x14ac:dyDescent="0.4">
      <c r="A335" s="138">
        <v>14</v>
      </c>
      <c r="B335" s="139" t="s">
        <v>64</v>
      </c>
      <c r="C335" s="139" t="s">
        <v>328</v>
      </c>
      <c r="D335" s="139" t="s">
        <v>158</v>
      </c>
      <c r="E335" s="139" t="s">
        <v>49</v>
      </c>
      <c r="F335" s="139" t="s">
        <v>180</v>
      </c>
      <c r="G335" s="139" t="s">
        <v>950</v>
      </c>
      <c r="H335" s="140">
        <v>2552</v>
      </c>
      <c r="I335" s="138">
        <v>2</v>
      </c>
      <c r="J335" s="141">
        <f>อุดรธานี!F144</f>
        <v>162569.72</v>
      </c>
      <c r="K335" s="142">
        <f>อุดรธานี!AP144</f>
        <v>231906.03</v>
      </c>
      <c r="L335" s="143">
        <f>อุดรธานี!AQ144</f>
        <v>2748009.26</v>
      </c>
      <c r="M335" s="143">
        <f>อุดรธานี!AR144</f>
        <v>2758762.0300000003</v>
      </c>
      <c r="N335" s="139"/>
      <c r="O335" s="139"/>
      <c r="P335" s="139"/>
      <c r="Q335" s="131">
        <f t="shared" si="12"/>
        <v>-10752.770000000484</v>
      </c>
      <c r="R335" s="132">
        <f t="shared" si="13"/>
        <v>1076.8061363636364</v>
      </c>
    </row>
    <row r="336" spans="1:18" x14ac:dyDescent="0.4">
      <c r="A336" s="138">
        <v>15</v>
      </c>
      <c r="B336" s="139" t="s">
        <v>64</v>
      </c>
      <c r="C336" s="139" t="s">
        <v>328</v>
      </c>
      <c r="D336" s="139" t="s">
        <v>158</v>
      </c>
      <c r="E336" s="139" t="s">
        <v>49</v>
      </c>
      <c r="F336" s="139" t="s">
        <v>180</v>
      </c>
      <c r="G336" s="139" t="s">
        <v>951</v>
      </c>
      <c r="H336" s="140">
        <v>5199</v>
      </c>
      <c r="I336" s="138">
        <v>4</v>
      </c>
      <c r="J336" s="141">
        <f>อุดรธานี!F145</f>
        <v>160066.4</v>
      </c>
      <c r="K336" s="142">
        <f>อุดรธานี!AP145</f>
        <v>417667.54</v>
      </c>
      <c r="L336" s="143">
        <f>อุดรธานี!AQ145</f>
        <v>4467769.82</v>
      </c>
      <c r="M336" s="143">
        <f>อุดรธานี!AR145</f>
        <v>4226857.4000000004</v>
      </c>
      <c r="N336" s="139"/>
      <c r="O336" s="139"/>
      <c r="P336" s="139"/>
      <c r="Q336" s="131">
        <f t="shared" si="12"/>
        <v>240912.41999999993</v>
      </c>
      <c r="R336" s="132">
        <f t="shared" si="13"/>
        <v>859.35176380073096</v>
      </c>
    </row>
    <row r="337" spans="1:18" x14ac:dyDescent="0.4">
      <c r="A337" s="138">
        <v>16</v>
      </c>
      <c r="B337" s="139" t="s">
        <v>64</v>
      </c>
      <c r="C337" s="139" t="s">
        <v>328</v>
      </c>
      <c r="D337" s="139" t="s">
        <v>158</v>
      </c>
      <c r="E337" s="139" t="s">
        <v>49</v>
      </c>
      <c r="F337" s="139" t="s">
        <v>180</v>
      </c>
      <c r="G337" s="139" t="s">
        <v>952</v>
      </c>
      <c r="H337" s="140">
        <v>7299</v>
      </c>
      <c r="I337" s="138">
        <v>5</v>
      </c>
      <c r="J337" s="141">
        <f>อุดรธานี!F146</f>
        <v>106235.8</v>
      </c>
      <c r="K337" s="142">
        <f>อุดรธานี!AP146</f>
        <v>220814.83</v>
      </c>
      <c r="L337" s="143">
        <f>อุดรธานี!AQ146</f>
        <v>4532605.42</v>
      </c>
      <c r="M337" s="143">
        <f>อุดรธานี!AR146</f>
        <v>3810389.5599999996</v>
      </c>
      <c r="N337" s="139"/>
      <c r="O337" s="139"/>
      <c r="P337" s="139"/>
      <c r="Q337" s="131">
        <f t="shared" si="12"/>
        <v>722215.86000000034</v>
      </c>
      <c r="R337" s="132">
        <f t="shared" si="13"/>
        <v>620.98991916700913</v>
      </c>
    </row>
    <row r="338" spans="1:18" s="150" customFormat="1" x14ac:dyDescent="0.4">
      <c r="A338" s="144">
        <v>11</v>
      </c>
      <c r="B338" s="145" t="s">
        <v>64</v>
      </c>
      <c r="C338" s="145"/>
      <c r="D338" s="145"/>
      <c r="E338" s="145" t="s">
        <v>77</v>
      </c>
      <c r="F338" s="145"/>
      <c r="G338" s="145" t="s">
        <v>331</v>
      </c>
      <c r="H338" s="151">
        <f>SUM(H322:H337)</f>
        <v>82283</v>
      </c>
      <c r="I338" s="144"/>
      <c r="J338" s="147">
        <f>SUM(J322:J337)</f>
        <v>3863243.09</v>
      </c>
      <c r="K338" s="147">
        <f>SUM(K322:K337)</f>
        <v>6232968.9800000004</v>
      </c>
      <c r="L338" s="147">
        <f>SUM(L322:L337)</f>
        <v>59548015.950000003</v>
      </c>
      <c r="M338" s="147">
        <f>SUM(M322:M337)</f>
        <v>54087057.289999999</v>
      </c>
      <c r="N338" s="145">
        <v>15</v>
      </c>
      <c r="O338" s="145">
        <v>15</v>
      </c>
      <c r="P338" s="145">
        <f>N338-O338</f>
        <v>0</v>
      </c>
      <c r="Q338" s="148">
        <f t="shared" si="12"/>
        <v>5460958.6600000039</v>
      </c>
      <c r="R338" s="149">
        <f>L338/H338</f>
        <v>723.69767691989841</v>
      </c>
    </row>
    <row r="339" spans="1:18" x14ac:dyDescent="0.4">
      <c r="A339" s="138">
        <v>1</v>
      </c>
      <c r="B339" s="139" t="s">
        <v>64</v>
      </c>
      <c r="C339" s="139" t="s">
        <v>332</v>
      </c>
      <c r="D339" s="139" t="s">
        <v>143</v>
      </c>
      <c r="E339" s="139" t="s">
        <v>50</v>
      </c>
      <c r="F339" s="139" t="s">
        <v>210</v>
      </c>
      <c r="G339" s="139" t="s">
        <v>333</v>
      </c>
      <c r="H339" s="140"/>
      <c r="I339" s="138"/>
      <c r="J339" s="141"/>
      <c r="K339" s="142"/>
      <c r="L339" s="143"/>
      <c r="M339" s="143"/>
      <c r="N339" s="139"/>
      <c r="O339" s="139"/>
      <c r="P339" s="139"/>
    </row>
    <row r="340" spans="1:18" x14ac:dyDescent="0.4">
      <c r="A340" s="138">
        <v>2</v>
      </c>
      <c r="B340" s="139" t="s">
        <v>64</v>
      </c>
      <c r="C340" s="139" t="s">
        <v>332</v>
      </c>
      <c r="D340" s="139" t="s">
        <v>143</v>
      </c>
      <c r="E340" s="139" t="s">
        <v>50</v>
      </c>
      <c r="F340" s="139" t="s">
        <v>180</v>
      </c>
      <c r="G340" s="139" t="s">
        <v>953</v>
      </c>
      <c r="H340" s="140">
        <v>3325</v>
      </c>
      <c r="I340" s="138">
        <v>3</v>
      </c>
      <c r="J340" s="141">
        <f>อุดรธานี!F147</f>
        <v>93021.71</v>
      </c>
      <c r="K340" s="142">
        <f>อุดรธานี!AP147</f>
        <v>793640.77</v>
      </c>
      <c r="L340" s="143">
        <f>อุดรธานี!AQ147</f>
        <v>2873509.96</v>
      </c>
      <c r="M340" s="143">
        <f>อุดรธานี!AR147</f>
        <v>2906431.0599999996</v>
      </c>
      <c r="N340" s="139"/>
      <c r="O340" s="139"/>
      <c r="P340" s="139"/>
      <c r="Q340" s="131">
        <f t="shared" si="12"/>
        <v>-32921.099999999627</v>
      </c>
      <c r="R340" s="132">
        <f t="shared" si="13"/>
        <v>864.21352180451129</v>
      </c>
    </row>
    <row r="341" spans="1:18" x14ac:dyDescent="0.4">
      <c r="A341" s="138">
        <v>3</v>
      </c>
      <c r="B341" s="139" t="s">
        <v>64</v>
      </c>
      <c r="C341" s="139" t="s">
        <v>332</v>
      </c>
      <c r="D341" s="139" t="s">
        <v>143</v>
      </c>
      <c r="E341" s="139" t="s">
        <v>50</v>
      </c>
      <c r="F341" s="139" t="s">
        <v>180</v>
      </c>
      <c r="G341" s="139" t="s">
        <v>954</v>
      </c>
      <c r="H341" s="140">
        <v>5397</v>
      </c>
      <c r="I341" s="138">
        <v>4</v>
      </c>
      <c r="J341" s="141">
        <f>อุดรธานี!F148</f>
        <v>668439.06999999995</v>
      </c>
      <c r="K341" s="142">
        <f>อุดรธานี!AP148</f>
        <v>745842.21</v>
      </c>
      <c r="L341" s="143">
        <f>อุดรธานี!AQ148</f>
        <v>3524188.96</v>
      </c>
      <c r="M341" s="143">
        <f>อุดรธานี!AR148</f>
        <v>3349204.76</v>
      </c>
      <c r="N341" s="139"/>
      <c r="O341" s="139"/>
      <c r="P341" s="139"/>
      <c r="Q341" s="131">
        <f t="shared" si="12"/>
        <v>174984.20000000019</v>
      </c>
      <c r="R341" s="132">
        <f t="shared" si="13"/>
        <v>652.9903576060774</v>
      </c>
    </row>
    <row r="342" spans="1:18" x14ac:dyDescent="0.4">
      <c r="A342" s="138">
        <v>4</v>
      </c>
      <c r="B342" s="139" t="s">
        <v>64</v>
      </c>
      <c r="C342" s="139" t="s">
        <v>332</v>
      </c>
      <c r="D342" s="139" t="s">
        <v>143</v>
      </c>
      <c r="E342" s="139" t="s">
        <v>50</v>
      </c>
      <c r="F342" s="139" t="s">
        <v>180</v>
      </c>
      <c r="G342" s="139" t="s">
        <v>955</v>
      </c>
      <c r="H342" s="140">
        <v>2048</v>
      </c>
      <c r="I342" s="138">
        <v>2</v>
      </c>
      <c r="J342" s="141">
        <f>อุดรธานี!F149</f>
        <v>350470.3</v>
      </c>
      <c r="K342" s="142">
        <f>อุดรธานี!AP149</f>
        <v>395792.62</v>
      </c>
      <c r="L342" s="143">
        <f>อุดรธานี!AQ149</f>
        <v>3206793.62</v>
      </c>
      <c r="M342" s="143">
        <f>อุดรธานี!AR149</f>
        <v>3260170.14</v>
      </c>
      <c r="N342" s="139"/>
      <c r="O342" s="139"/>
      <c r="P342" s="139"/>
      <c r="Q342" s="131">
        <f t="shared" si="12"/>
        <v>-53376.520000000019</v>
      </c>
      <c r="R342" s="132">
        <f t="shared" si="13"/>
        <v>1565.8171972656251</v>
      </c>
    </row>
    <row r="343" spans="1:18" x14ac:dyDescent="0.4">
      <c r="A343" s="138">
        <v>5</v>
      </c>
      <c r="B343" s="139" t="s">
        <v>64</v>
      </c>
      <c r="C343" s="139" t="s">
        <v>332</v>
      </c>
      <c r="D343" s="139" t="s">
        <v>143</v>
      </c>
      <c r="E343" s="139" t="s">
        <v>50</v>
      </c>
      <c r="F343" s="139" t="s">
        <v>180</v>
      </c>
      <c r="G343" s="139" t="s">
        <v>956</v>
      </c>
      <c r="H343" s="140">
        <v>5559</v>
      </c>
      <c r="I343" s="138">
        <v>4</v>
      </c>
      <c r="J343" s="141">
        <f>อุดรธานี!F150</f>
        <v>371600.3</v>
      </c>
      <c r="K343" s="142">
        <f>อุดรธานี!AP150</f>
        <v>606547.11</v>
      </c>
      <c r="L343" s="143">
        <f>อุดรธานี!AQ150</f>
        <v>4245555.03</v>
      </c>
      <c r="M343" s="143">
        <f>อุดรธานี!AR150</f>
        <v>4391120.21</v>
      </c>
      <c r="N343" s="139"/>
      <c r="O343" s="139"/>
      <c r="P343" s="139"/>
      <c r="Q343" s="131">
        <f t="shared" si="12"/>
        <v>-145565.1799999997</v>
      </c>
      <c r="R343" s="132">
        <f t="shared" si="13"/>
        <v>763.72639503507833</v>
      </c>
    </row>
    <row r="344" spans="1:18" x14ac:dyDescent="0.4">
      <c r="A344" s="138">
        <v>6</v>
      </c>
      <c r="B344" s="139" t="s">
        <v>64</v>
      </c>
      <c r="C344" s="139" t="s">
        <v>332</v>
      </c>
      <c r="D344" s="139" t="s">
        <v>143</v>
      </c>
      <c r="E344" s="139" t="s">
        <v>50</v>
      </c>
      <c r="F344" s="139" t="s">
        <v>180</v>
      </c>
      <c r="G344" s="139" t="s">
        <v>957</v>
      </c>
      <c r="H344" s="140">
        <v>3394</v>
      </c>
      <c r="I344" s="138">
        <v>3</v>
      </c>
      <c r="J344" s="141">
        <f>อุดรธานี!F151</f>
        <v>351745.87</v>
      </c>
      <c r="K344" s="142">
        <f>อุดรธานี!AP151</f>
        <v>607220.66999999993</v>
      </c>
      <c r="L344" s="143">
        <f>อุดรธานี!AQ151</f>
        <v>4143713.95</v>
      </c>
      <c r="M344" s="143">
        <f>อุดรธานี!AR151</f>
        <v>3371977.88</v>
      </c>
      <c r="N344" s="139"/>
      <c r="O344" s="139"/>
      <c r="P344" s="139"/>
      <c r="Q344" s="131">
        <f t="shared" si="12"/>
        <v>771736.0700000003</v>
      </c>
      <c r="R344" s="132">
        <f t="shared" si="13"/>
        <v>1220.8939157336476</v>
      </c>
    </row>
    <row r="345" spans="1:18" x14ac:dyDescent="0.4">
      <c r="A345" s="138">
        <v>7</v>
      </c>
      <c r="B345" s="139" t="s">
        <v>64</v>
      </c>
      <c r="C345" s="139" t="s">
        <v>332</v>
      </c>
      <c r="D345" s="139" t="s">
        <v>143</v>
      </c>
      <c r="E345" s="139" t="s">
        <v>50</v>
      </c>
      <c r="F345" s="139" t="s">
        <v>180</v>
      </c>
      <c r="G345" s="139" t="s">
        <v>958</v>
      </c>
      <c r="H345" s="140">
        <v>4182</v>
      </c>
      <c r="I345" s="138">
        <v>3</v>
      </c>
      <c r="J345" s="141">
        <f>อุดรธานี!F152</f>
        <v>136064.37</v>
      </c>
      <c r="K345" s="142">
        <f>อุดรธานี!AP152</f>
        <v>150199.12</v>
      </c>
      <c r="L345" s="143">
        <f>อุดรธานี!AQ152</f>
        <v>3400494.33</v>
      </c>
      <c r="M345" s="143">
        <f>อุดรธานี!AR152</f>
        <v>3072777.65</v>
      </c>
      <c r="N345" s="139"/>
      <c r="O345" s="139"/>
      <c r="P345" s="139"/>
      <c r="Q345" s="131">
        <f t="shared" si="12"/>
        <v>327716.68000000017</v>
      </c>
      <c r="R345" s="132">
        <f t="shared" si="13"/>
        <v>813.12633428981349</v>
      </c>
    </row>
    <row r="346" spans="1:18" x14ac:dyDescent="0.4">
      <c r="A346" s="138">
        <v>8</v>
      </c>
      <c r="B346" s="139" t="s">
        <v>64</v>
      </c>
      <c r="C346" s="139" t="s">
        <v>332</v>
      </c>
      <c r="D346" s="139" t="s">
        <v>143</v>
      </c>
      <c r="E346" s="139" t="s">
        <v>50</v>
      </c>
      <c r="F346" s="139" t="s">
        <v>180</v>
      </c>
      <c r="G346" s="139" t="s">
        <v>959</v>
      </c>
      <c r="H346" s="140">
        <v>4497</v>
      </c>
      <c r="I346" s="138">
        <v>3</v>
      </c>
      <c r="J346" s="141">
        <f>อุดรธานี!F153</f>
        <v>41555.53</v>
      </c>
      <c r="K346" s="142">
        <f>อุดรธานี!AP153</f>
        <v>604067.28</v>
      </c>
      <c r="L346" s="143">
        <f>อุดรธานี!AQ153</f>
        <v>3702671.85</v>
      </c>
      <c r="M346" s="143">
        <f>อุดรธานี!AR153</f>
        <v>3834388.88</v>
      </c>
      <c r="N346" s="139"/>
      <c r="O346" s="139"/>
      <c r="P346" s="139"/>
      <c r="Q346" s="131">
        <f t="shared" si="12"/>
        <v>-131717.0299999998</v>
      </c>
      <c r="R346" s="132">
        <f t="shared" si="13"/>
        <v>823.36487658438966</v>
      </c>
    </row>
    <row r="347" spans="1:18" x14ac:dyDescent="0.4">
      <c r="A347" s="138">
        <v>9</v>
      </c>
      <c r="B347" s="139" t="s">
        <v>64</v>
      </c>
      <c r="C347" s="139" t="s">
        <v>332</v>
      </c>
      <c r="D347" s="139" t="s">
        <v>143</v>
      </c>
      <c r="E347" s="139" t="s">
        <v>50</v>
      </c>
      <c r="F347" s="139" t="s">
        <v>180</v>
      </c>
      <c r="G347" s="139" t="s">
        <v>960</v>
      </c>
      <c r="H347" s="140">
        <v>4239</v>
      </c>
      <c r="I347" s="138">
        <v>3</v>
      </c>
      <c r="J347" s="141">
        <f>อุดรธานี!F154</f>
        <v>223017.45</v>
      </c>
      <c r="K347" s="142">
        <f>อุดรธานี!AP154</f>
        <v>275276.39</v>
      </c>
      <c r="L347" s="143">
        <f>อุดรธานี!AQ154</f>
        <v>2168783.08</v>
      </c>
      <c r="M347" s="143">
        <f>อุดรธานี!AR154</f>
        <v>2294221.61</v>
      </c>
      <c r="N347" s="139"/>
      <c r="O347" s="139"/>
      <c r="P347" s="139"/>
      <c r="Q347" s="131">
        <f t="shared" si="12"/>
        <v>-125438.5299999998</v>
      </c>
      <c r="R347" s="132">
        <f t="shared" si="13"/>
        <v>511.62610993158768</v>
      </c>
    </row>
    <row r="348" spans="1:18" x14ac:dyDescent="0.4">
      <c r="A348" s="138">
        <v>10</v>
      </c>
      <c r="B348" s="139" t="s">
        <v>64</v>
      </c>
      <c r="C348" s="139" t="s">
        <v>332</v>
      </c>
      <c r="D348" s="139" t="s">
        <v>143</v>
      </c>
      <c r="E348" s="139" t="s">
        <v>50</v>
      </c>
      <c r="F348" s="139" t="s">
        <v>180</v>
      </c>
      <c r="G348" s="139" t="s">
        <v>961</v>
      </c>
      <c r="H348" s="140">
        <v>3891</v>
      </c>
      <c r="I348" s="138">
        <v>3</v>
      </c>
      <c r="J348" s="141">
        <f>อุดรธานี!F155</f>
        <v>55735.23</v>
      </c>
      <c r="K348" s="142">
        <f>อุดรธานี!AP155</f>
        <v>155953.22999999998</v>
      </c>
      <c r="L348" s="143">
        <f>อุดรธานี!AQ155</f>
        <v>3842656.4299999997</v>
      </c>
      <c r="M348" s="143">
        <f>อุดรธานี!AR155</f>
        <v>3946545.8499999996</v>
      </c>
      <c r="N348" s="139"/>
      <c r="O348" s="139"/>
      <c r="P348" s="139"/>
      <c r="Q348" s="131">
        <f t="shared" si="12"/>
        <v>-103889.41999999993</v>
      </c>
      <c r="R348" s="132">
        <f t="shared" si="13"/>
        <v>987.57554099203287</v>
      </c>
    </row>
    <row r="349" spans="1:18" x14ac:dyDescent="0.4">
      <c r="A349" s="138">
        <v>11</v>
      </c>
      <c r="B349" s="139" t="s">
        <v>64</v>
      </c>
      <c r="C349" s="139" t="s">
        <v>332</v>
      </c>
      <c r="D349" s="139" t="s">
        <v>143</v>
      </c>
      <c r="E349" s="139" t="s">
        <v>50</v>
      </c>
      <c r="F349" s="139" t="s">
        <v>180</v>
      </c>
      <c r="G349" s="139" t="s">
        <v>962</v>
      </c>
      <c r="H349" s="140">
        <v>3687</v>
      </c>
      <c r="I349" s="138">
        <v>3</v>
      </c>
      <c r="J349" s="141">
        <f>อุดรธานี!F156</f>
        <v>325394.82</v>
      </c>
      <c r="K349" s="142">
        <f>อุดรธานี!AP156</f>
        <v>502541.45000000007</v>
      </c>
      <c r="L349" s="143">
        <f>อุดรธานี!AQ156</f>
        <v>2464092.5600000005</v>
      </c>
      <c r="M349" s="143">
        <f>อุดรธานี!AR156</f>
        <v>2564046.42</v>
      </c>
      <c r="N349" s="139"/>
      <c r="O349" s="139"/>
      <c r="P349" s="139"/>
      <c r="Q349" s="131">
        <f t="shared" si="12"/>
        <v>-99953.859999999404</v>
      </c>
      <c r="R349" s="132">
        <f t="shared" si="13"/>
        <v>668.31911038784938</v>
      </c>
    </row>
    <row r="350" spans="1:18" x14ac:dyDescent="0.4">
      <c r="A350" s="138">
        <v>12</v>
      </c>
      <c r="B350" s="139" t="s">
        <v>64</v>
      </c>
      <c r="C350" s="139" t="s">
        <v>332</v>
      </c>
      <c r="D350" s="139" t="s">
        <v>143</v>
      </c>
      <c r="E350" s="139" t="s">
        <v>50</v>
      </c>
      <c r="F350" s="139" t="s">
        <v>180</v>
      </c>
      <c r="G350" s="139" t="s">
        <v>963</v>
      </c>
      <c r="H350" s="140">
        <v>7013</v>
      </c>
      <c r="I350" s="138">
        <v>5</v>
      </c>
      <c r="J350" s="141">
        <f>อุดรธานี!F157</f>
        <v>278569.78999999998</v>
      </c>
      <c r="K350" s="142">
        <f>อุดรธานี!AP157</f>
        <v>688877.93</v>
      </c>
      <c r="L350" s="143">
        <f>อุดรธานี!AQ157</f>
        <v>5408193</v>
      </c>
      <c r="M350" s="143">
        <f>อุดรธานี!AR157</f>
        <v>4290308.71</v>
      </c>
      <c r="N350" s="139"/>
      <c r="O350" s="139"/>
      <c r="P350" s="139"/>
      <c r="Q350" s="131">
        <f t="shared" si="12"/>
        <v>1117884.29</v>
      </c>
      <c r="R350" s="132">
        <f t="shared" si="13"/>
        <v>771.16683302438332</v>
      </c>
    </row>
    <row r="351" spans="1:18" x14ac:dyDescent="0.4">
      <c r="A351" s="138">
        <v>13</v>
      </c>
      <c r="B351" s="139" t="s">
        <v>64</v>
      </c>
      <c r="C351" s="139" t="s">
        <v>332</v>
      </c>
      <c r="D351" s="139" t="s">
        <v>143</v>
      </c>
      <c r="E351" s="139" t="s">
        <v>50</v>
      </c>
      <c r="F351" s="139" t="s">
        <v>180</v>
      </c>
      <c r="G351" s="139" t="s">
        <v>964</v>
      </c>
      <c r="H351" s="140">
        <v>4588</v>
      </c>
      <c r="I351" s="138">
        <v>4</v>
      </c>
      <c r="J351" s="141">
        <f>อุดรธานี!F158</f>
        <v>383275.39</v>
      </c>
      <c r="K351" s="142">
        <f>อุดรธานี!AP158</f>
        <v>410814.14</v>
      </c>
      <c r="L351" s="143">
        <f>อุดรธานี!AQ158</f>
        <v>3562705.28</v>
      </c>
      <c r="M351" s="143">
        <f>อุดรธานี!AR158</f>
        <v>3473538.29</v>
      </c>
      <c r="N351" s="139"/>
      <c r="O351" s="139"/>
      <c r="P351" s="139"/>
      <c r="Q351" s="131">
        <f t="shared" si="12"/>
        <v>89166.989999999758</v>
      </c>
      <c r="R351" s="132">
        <f t="shared" si="13"/>
        <v>776.52687009590227</v>
      </c>
    </row>
    <row r="352" spans="1:18" x14ac:dyDescent="0.4">
      <c r="A352" s="138">
        <v>14</v>
      </c>
      <c r="B352" s="139" t="s">
        <v>64</v>
      </c>
      <c r="C352" s="139" t="s">
        <v>332</v>
      </c>
      <c r="D352" s="139" t="s">
        <v>143</v>
      </c>
      <c r="E352" s="139" t="s">
        <v>50</v>
      </c>
      <c r="F352" s="139" t="s">
        <v>180</v>
      </c>
      <c r="G352" s="139" t="s">
        <v>965</v>
      </c>
      <c r="H352" s="140">
        <v>2353</v>
      </c>
      <c r="I352" s="138">
        <v>2</v>
      </c>
      <c r="J352" s="141">
        <f>อุดรธานี!F159</f>
        <v>210068.85</v>
      </c>
      <c r="K352" s="142">
        <f>อุดรธานี!AP159</f>
        <v>340827.07999999996</v>
      </c>
      <c r="L352" s="143">
        <f>อุดรธานี!AQ159</f>
        <v>2793683.5300000003</v>
      </c>
      <c r="M352" s="143">
        <f>อุดรธานี!AR159</f>
        <v>2761932.42</v>
      </c>
      <c r="N352" s="139"/>
      <c r="O352" s="139"/>
      <c r="P352" s="139"/>
      <c r="Q352" s="131">
        <f t="shared" si="12"/>
        <v>31751.110000000335</v>
      </c>
      <c r="R352" s="132">
        <f t="shared" si="13"/>
        <v>1187.2858181045474</v>
      </c>
    </row>
    <row r="353" spans="1:18" x14ac:dyDescent="0.4">
      <c r="A353" s="138">
        <v>15</v>
      </c>
      <c r="B353" s="139" t="s">
        <v>64</v>
      </c>
      <c r="C353" s="139" t="s">
        <v>332</v>
      </c>
      <c r="D353" s="139" t="s">
        <v>143</v>
      </c>
      <c r="E353" s="139" t="s">
        <v>50</v>
      </c>
      <c r="F353" s="139" t="s">
        <v>180</v>
      </c>
      <c r="G353" s="139" t="s">
        <v>966</v>
      </c>
      <c r="H353" s="140">
        <v>3206</v>
      </c>
      <c r="I353" s="138">
        <v>3</v>
      </c>
      <c r="J353" s="141">
        <f>อุดรธานี!F160</f>
        <v>291157.87</v>
      </c>
      <c r="K353" s="142">
        <f>อุดรธานี!AP160</f>
        <v>558995.81999999995</v>
      </c>
      <c r="L353" s="143">
        <f>อุดรธานี!AQ160</f>
        <v>2693034.9699999997</v>
      </c>
      <c r="M353" s="143">
        <f>อุดรธานี!AR160</f>
        <v>2493557.91</v>
      </c>
      <c r="N353" s="139"/>
      <c r="O353" s="139"/>
      <c r="P353" s="139"/>
      <c r="Q353" s="131">
        <f t="shared" si="12"/>
        <v>199477.05999999959</v>
      </c>
      <c r="R353" s="132">
        <f t="shared" si="13"/>
        <v>839.99843106674973</v>
      </c>
    </row>
    <row r="354" spans="1:18" x14ac:dyDescent="0.4">
      <c r="A354" s="138">
        <v>16</v>
      </c>
      <c r="B354" s="139" t="s">
        <v>64</v>
      </c>
      <c r="C354" s="139" t="s">
        <v>332</v>
      </c>
      <c r="D354" s="139" t="s">
        <v>143</v>
      </c>
      <c r="E354" s="139" t="s">
        <v>50</v>
      </c>
      <c r="F354" s="139" t="s">
        <v>180</v>
      </c>
      <c r="G354" s="139" t="s">
        <v>967</v>
      </c>
      <c r="H354" s="140">
        <v>2498</v>
      </c>
      <c r="I354" s="138">
        <v>2</v>
      </c>
      <c r="J354" s="141">
        <f>อุดรธานี!F161</f>
        <v>417152.4</v>
      </c>
      <c r="K354" s="142">
        <f>อุดรธานี!AP161</f>
        <v>389819.82</v>
      </c>
      <c r="L354" s="143">
        <f>อุดรธานี!AQ161</f>
        <v>2774473.66</v>
      </c>
      <c r="M354" s="143">
        <f>อุดรธานี!AR161</f>
        <v>3108621.1</v>
      </c>
      <c r="N354" s="139"/>
      <c r="O354" s="139"/>
      <c r="P354" s="139"/>
      <c r="Q354" s="131">
        <f t="shared" si="12"/>
        <v>-334147.43999999994</v>
      </c>
      <c r="R354" s="132">
        <f t="shared" si="13"/>
        <v>1110.6780064051241</v>
      </c>
    </row>
    <row r="355" spans="1:18" x14ac:dyDescent="0.4">
      <c r="A355" s="138">
        <v>17</v>
      </c>
      <c r="B355" s="139" t="s">
        <v>64</v>
      </c>
      <c r="C355" s="139" t="s">
        <v>332</v>
      </c>
      <c r="D355" s="139" t="s">
        <v>143</v>
      </c>
      <c r="E355" s="139" t="s">
        <v>50</v>
      </c>
      <c r="F355" s="139" t="s">
        <v>180</v>
      </c>
      <c r="G355" s="139" t="s">
        <v>968</v>
      </c>
      <c r="H355" s="140">
        <v>4052</v>
      </c>
      <c r="I355" s="138">
        <v>3</v>
      </c>
      <c r="J355" s="141">
        <f>อุดรธานี!F162</f>
        <v>245672.59</v>
      </c>
      <c r="K355" s="142">
        <f>อุดรธานี!AP162</f>
        <v>309002.08</v>
      </c>
      <c r="L355" s="143">
        <f>อุดรธานี!AQ162</f>
        <v>3123166.9499999997</v>
      </c>
      <c r="M355" s="143">
        <f>อุดรธานี!AR162</f>
        <v>3033105.1500000004</v>
      </c>
      <c r="N355" s="139"/>
      <c r="O355" s="139"/>
      <c r="P355" s="139"/>
      <c r="Q355" s="131">
        <f t="shared" si="12"/>
        <v>90061.799999999348</v>
      </c>
      <c r="R355" s="132">
        <f t="shared" si="13"/>
        <v>770.7717053307008</v>
      </c>
    </row>
    <row r="356" spans="1:18" x14ac:dyDescent="0.4">
      <c r="A356" s="138">
        <v>18</v>
      </c>
      <c r="B356" s="139" t="s">
        <v>64</v>
      </c>
      <c r="C356" s="139" t="s">
        <v>332</v>
      </c>
      <c r="D356" s="139" t="s">
        <v>143</v>
      </c>
      <c r="E356" s="139" t="s">
        <v>50</v>
      </c>
      <c r="F356" s="139" t="s">
        <v>180</v>
      </c>
      <c r="G356" s="139" t="s">
        <v>969</v>
      </c>
      <c r="H356" s="140">
        <v>2478</v>
      </c>
      <c r="I356" s="138">
        <v>2</v>
      </c>
      <c r="J356" s="141">
        <f>อุดรธานี!F163</f>
        <v>171666.64</v>
      </c>
      <c r="K356" s="142">
        <f>อุดรธานี!AP163</f>
        <v>206032.77</v>
      </c>
      <c r="L356" s="143">
        <f>อุดรธานี!AQ163</f>
        <v>2560710.16</v>
      </c>
      <c r="M356" s="143">
        <f>อุดรธานี!AR163</f>
        <v>2621232.8099999996</v>
      </c>
      <c r="N356" s="139"/>
      <c r="O356" s="139"/>
      <c r="P356" s="139"/>
      <c r="Q356" s="131">
        <f t="shared" si="12"/>
        <v>-60522.649999999441</v>
      </c>
      <c r="R356" s="132">
        <f t="shared" si="13"/>
        <v>1033.3777885391446</v>
      </c>
    </row>
    <row r="357" spans="1:18" x14ac:dyDescent="0.4">
      <c r="A357" s="138">
        <v>19</v>
      </c>
      <c r="B357" s="139" t="s">
        <v>64</v>
      </c>
      <c r="C357" s="139" t="s">
        <v>334</v>
      </c>
      <c r="D357" s="139" t="s">
        <v>143</v>
      </c>
      <c r="E357" s="139" t="s">
        <v>50</v>
      </c>
      <c r="F357" s="139" t="s">
        <v>180</v>
      </c>
      <c r="G357" s="139" t="s">
        <v>970</v>
      </c>
      <c r="H357" s="140">
        <v>2353</v>
      </c>
      <c r="I357" s="138">
        <v>2</v>
      </c>
      <c r="J357" s="141">
        <f>อุดรธานี!F164</f>
        <v>336659.41</v>
      </c>
      <c r="K357" s="142">
        <f>อุดรธานี!AP164</f>
        <v>466254.03999999992</v>
      </c>
      <c r="L357" s="143">
        <f>อุดรธานี!AQ164</f>
        <v>2693092.46</v>
      </c>
      <c r="M357" s="143">
        <f>อุดรธานี!AR164</f>
        <v>3011013.37</v>
      </c>
      <c r="N357" s="139"/>
      <c r="O357" s="139"/>
      <c r="P357" s="139"/>
      <c r="Q357" s="131">
        <f t="shared" si="12"/>
        <v>-317920.91000000015</v>
      </c>
      <c r="R357" s="132">
        <f t="shared" si="13"/>
        <v>1144.5356821079472</v>
      </c>
    </row>
    <row r="358" spans="1:18" x14ac:dyDescent="0.4">
      <c r="A358" s="138">
        <v>20</v>
      </c>
      <c r="B358" s="139" t="s">
        <v>64</v>
      </c>
      <c r="C358" s="139" t="s">
        <v>335</v>
      </c>
      <c r="D358" s="139" t="s">
        <v>143</v>
      </c>
      <c r="E358" s="139" t="s">
        <v>50</v>
      </c>
      <c r="F358" s="139" t="s">
        <v>180</v>
      </c>
      <c r="G358" s="139" t="s">
        <v>971</v>
      </c>
      <c r="H358" s="140">
        <v>5363</v>
      </c>
      <c r="I358" s="138">
        <v>4</v>
      </c>
      <c r="J358" s="141">
        <f>อุดรธานี!F165</f>
        <v>421333.23</v>
      </c>
      <c r="K358" s="142">
        <f>อุดรธานี!AP165</f>
        <v>437910.77</v>
      </c>
      <c r="L358" s="143">
        <f>อุดรธานี!AQ165</f>
        <v>4961382.22</v>
      </c>
      <c r="M358" s="143">
        <f>อุดรธานี!AR165</f>
        <v>4977245.12</v>
      </c>
      <c r="N358" s="139"/>
      <c r="O358" s="139"/>
      <c r="P358" s="139"/>
      <c r="Q358" s="131">
        <f t="shared" si="12"/>
        <v>-15862.900000000373</v>
      </c>
      <c r="R358" s="132">
        <f t="shared" si="13"/>
        <v>925.11322394182355</v>
      </c>
    </row>
    <row r="359" spans="1:18" x14ac:dyDescent="0.4">
      <c r="A359" s="138">
        <v>21</v>
      </c>
      <c r="B359" s="139" t="s">
        <v>64</v>
      </c>
      <c r="C359" s="139" t="s">
        <v>336</v>
      </c>
      <c r="D359" s="139" t="s">
        <v>143</v>
      </c>
      <c r="E359" s="139" t="s">
        <v>50</v>
      </c>
      <c r="F359" s="139" t="s">
        <v>180</v>
      </c>
      <c r="G359" s="139" t="s">
        <v>972</v>
      </c>
      <c r="H359" s="140">
        <v>2121</v>
      </c>
      <c r="I359" s="138">
        <v>2</v>
      </c>
      <c r="J359" s="141">
        <f>อุดรธานี!F166</f>
        <v>233514.27</v>
      </c>
      <c r="K359" s="142">
        <f>อุดรธานี!AP166</f>
        <v>401667.08</v>
      </c>
      <c r="L359" s="143">
        <f>อุดรธานี!AQ166</f>
        <v>2459536.15</v>
      </c>
      <c r="M359" s="143">
        <f>อุดรธานี!AR166</f>
        <v>2379530.39</v>
      </c>
      <c r="N359" s="139"/>
      <c r="O359" s="139"/>
      <c r="P359" s="139"/>
      <c r="Q359" s="131">
        <f t="shared" si="12"/>
        <v>80005.759999999776</v>
      </c>
      <c r="R359" s="132">
        <f t="shared" si="13"/>
        <v>1159.6115747289014</v>
      </c>
    </row>
    <row r="360" spans="1:18" s="150" customFormat="1" x14ac:dyDescent="0.4">
      <c r="A360" s="144">
        <v>12</v>
      </c>
      <c r="B360" s="145" t="s">
        <v>64</v>
      </c>
      <c r="C360" s="145"/>
      <c r="D360" s="145"/>
      <c r="E360" s="145" t="s">
        <v>77</v>
      </c>
      <c r="F360" s="145"/>
      <c r="G360" s="145" t="s">
        <v>337</v>
      </c>
      <c r="H360" s="151">
        <f>SUM(H339:H359)</f>
        <v>76244</v>
      </c>
      <c r="I360" s="144"/>
      <c r="J360" s="147">
        <f>SUM(J339:J359)</f>
        <v>5606115.0899999999</v>
      </c>
      <c r="K360" s="147">
        <f>SUM(K339:K359)</f>
        <v>9047282.3800000008</v>
      </c>
      <c r="L360" s="147">
        <f>SUM(L339:L359)</f>
        <v>66602438.150000006</v>
      </c>
      <c r="M360" s="147">
        <f>SUM(M339:M359)</f>
        <v>65140969.729999989</v>
      </c>
      <c r="N360" s="145">
        <v>20</v>
      </c>
      <c r="O360" s="145">
        <v>20</v>
      </c>
      <c r="P360" s="145">
        <f>N360-O360</f>
        <v>0</v>
      </c>
      <c r="Q360" s="148">
        <f t="shared" si="12"/>
        <v>1461468.4200000167</v>
      </c>
      <c r="R360" s="149">
        <f>L360/H360</f>
        <v>873.54333652484138</v>
      </c>
    </row>
    <row r="361" spans="1:18" x14ac:dyDescent="0.4">
      <c r="A361" s="138">
        <v>1</v>
      </c>
      <c r="B361" s="139" t="s">
        <v>64</v>
      </c>
      <c r="C361" s="139" t="s">
        <v>334</v>
      </c>
      <c r="D361" s="139" t="s">
        <v>146</v>
      </c>
      <c r="E361" s="139" t="s">
        <v>51</v>
      </c>
      <c r="F361" s="139" t="s">
        <v>210</v>
      </c>
      <c r="G361" s="139" t="s">
        <v>338</v>
      </c>
      <c r="H361" s="140"/>
      <c r="I361" s="138"/>
      <c r="J361" s="141"/>
      <c r="K361" s="142"/>
      <c r="L361" s="143"/>
      <c r="M361" s="143"/>
      <c r="N361" s="139"/>
      <c r="O361" s="139"/>
      <c r="P361" s="139"/>
    </row>
    <row r="362" spans="1:18" x14ac:dyDescent="0.4">
      <c r="A362" s="138">
        <v>2</v>
      </c>
      <c r="B362" s="139" t="s">
        <v>64</v>
      </c>
      <c r="C362" s="139" t="s">
        <v>334</v>
      </c>
      <c r="D362" s="139" t="s">
        <v>146</v>
      </c>
      <c r="E362" s="139" t="s">
        <v>51</v>
      </c>
      <c r="F362" s="139" t="s">
        <v>180</v>
      </c>
      <c r="G362" s="139" t="s">
        <v>973</v>
      </c>
      <c r="H362" s="140">
        <v>5006</v>
      </c>
      <c r="I362" s="138">
        <v>4</v>
      </c>
      <c r="J362" s="141">
        <f>อุดรธานี!F167</f>
        <v>597767.97</v>
      </c>
      <c r="K362" s="142">
        <f>อุดรธานี!AP167</f>
        <v>1018815.0700000002</v>
      </c>
      <c r="L362" s="143">
        <f>อุดรธานี!AQ167</f>
        <v>3690735.39</v>
      </c>
      <c r="M362" s="143">
        <f>อุดรธานี!AR167</f>
        <v>3004810.29</v>
      </c>
      <c r="N362" s="139"/>
      <c r="O362" s="139"/>
      <c r="P362" s="139"/>
      <c r="Q362" s="131">
        <f t="shared" si="12"/>
        <v>685925.10000000009</v>
      </c>
      <c r="R362" s="132">
        <f t="shared" si="13"/>
        <v>737.26236316420295</v>
      </c>
    </row>
    <row r="363" spans="1:18" x14ac:dyDescent="0.4">
      <c r="A363" s="138">
        <v>3</v>
      </c>
      <c r="B363" s="139" t="s">
        <v>64</v>
      </c>
      <c r="C363" s="139" t="s">
        <v>334</v>
      </c>
      <c r="D363" s="139" t="s">
        <v>146</v>
      </c>
      <c r="E363" s="139" t="s">
        <v>51</v>
      </c>
      <c r="F363" s="139" t="s">
        <v>180</v>
      </c>
      <c r="G363" s="139" t="s">
        <v>974</v>
      </c>
      <c r="H363" s="140">
        <v>2343</v>
      </c>
      <c r="I363" s="138">
        <v>2</v>
      </c>
      <c r="J363" s="141">
        <f>อุดรธานี!F168</f>
        <v>227660.98</v>
      </c>
      <c r="K363" s="142">
        <f>อุดรธานี!AP168</f>
        <v>266239.64000000007</v>
      </c>
      <c r="L363" s="143">
        <f>อุดรธานี!AQ168</f>
        <v>3080670.08</v>
      </c>
      <c r="M363" s="143">
        <f>อุดรธานี!AR168</f>
        <v>3050030.12</v>
      </c>
      <c r="N363" s="139"/>
      <c r="O363" s="139"/>
      <c r="P363" s="139"/>
      <c r="Q363" s="131">
        <f t="shared" si="12"/>
        <v>30639.959999999963</v>
      </c>
      <c r="R363" s="132">
        <f t="shared" si="13"/>
        <v>1314.8399829278703</v>
      </c>
    </row>
    <row r="364" spans="1:18" x14ac:dyDescent="0.4">
      <c r="A364" s="138">
        <v>4</v>
      </c>
      <c r="B364" s="139" t="s">
        <v>64</v>
      </c>
      <c r="C364" s="139" t="s">
        <v>334</v>
      </c>
      <c r="D364" s="139" t="s">
        <v>146</v>
      </c>
      <c r="E364" s="139" t="s">
        <v>51</v>
      </c>
      <c r="F364" s="139" t="s">
        <v>180</v>
      </c>
      <c r="G364" s="139" t="s">
        <v>975</v>
      </c>
      <c r="H364" s="140">
        <v>2524</v>
      </c>
      <c r="I364" s="138">
        <v>2</v>
      </c>
      <c r="J364" s="141">
        <f>อุดรธานี!F169</f>
        <v>285847.64</v>
      </c>
      <c r="K364" s="142">
        <f>อุดรธานี!AP169</f>
        <v>436734.80999999994</v>
      </c>
      <c r="L364" s="143">
        <f>อุดรธานี!AQ169</f>
        <v>2885462.5</v>
      </c>
      <c r="M364" s="143">
        <f>อุดรธานี!AR169</f>
        <v>2749006.12</v>
      </c>
      <c r="N364" s="139"/>
      <c r="O364" s="139"/>
      <c r="P364" s="139"/>
      <c r="Q364" s="131">
        <f t="shared" si="12"/>
        <v>136456.37999999989</v>
      </c>
      <c r="R364" s="132">
        <f t="shared" si="13"/>
        <v>1143.2101822503962</v>
      </c>
    </row>
    <row r="365" spans="1:18" x14ac:dyDescent="0.4">
      <c r="A365" s="138">
        <v>5</v>
      </c>
      <c r="B365" s="139" t="s">
        <v>64</v>
      </c>
      <c r="C365" s="139" t="s">
        <v>334</v>
      </c>
      <c r="D365" s="139" t="s">
        <v>146</v>
      </c>
      <c r="E365" s="139" t="s">
        <v>51</v>
      </c>
      <c r="F365" s="139" t="s">
        <v>180</v>
      </c>
      <c r="G365" s="139" t="s">
        <v>976</v>
      </c>
      <c r="H365" s="140">
        <v>6272</v>
      </c>
      <c r="I365" s="138">
        <v>5</v>
      </c>
      <c r="J365" s="141">
        <f>อุดรธานี!F170</f>
        <v>1502287.66</v>
      </c>
      <c r="K365" s="142">
        <f>อุดรธานี!AP170</f>
        <v>1700710.89</v>
      </c>
      <c r="L365" s="143">
        <f>อุดรธานี!AQ170</f>
        <v>4720404.92</v>
      </c>
      <c r="M365" s="143">
        <f>อุดรธานี!AR170</f>
        <v>3509656.2199999997</v>
      </c>
      <c r="N365" s="139"/>
      <c r="O365" s="139"/>
      <c r="P365" s="139"/>
      <c r="Q365" s="131">
        <f t="shared" si="12"/>
        <v>1210748.7000000002</v>
      </c>
      <c r="R365" s="132">
        <f t="shared" si="13"/>
        <v>752.61558035714279</v>
      </c>
    </row>
    <row r="366" spans="1:18" x14ac:dyDescent="0.4">
      <c r="A366" s="138">
        <v>6</v>
      </c>
      <c r="B366" s="139" t="s">
        <v>64</v>
      </c>
      <c r="C366" s="139" t="s">
        <v>334</v>
      </c>
      <c r="D366" s="139" t="s">
        <v>146</v>
      </c>
      <c r="E366" s="139" t="s">
        <v>51</v>
      </c>
      <c r="F366" s="139" t="s">
        <v>180</v>
      </c>
      <c r="G366" s="139" t="s">
        <v>977</v>
      </c>
      <c r="H366" s="140">
        <v>5818</v>
      </c>
      <c r="I366" s="138">
        <v>4</v>
      </c>
      <c r="J366" s="141">
        <f>อุดรธานี!F171</f>
        <v>2007530.26</v>
      </c>
      <c r="K366" s="142">
        <f>อุดรธานี!AP171</f>
        <v>3442191.3200000003</v>
      </c>
      <c r="L366" s="143">
        <f>อุดรธานี!AQ171</f>
        <v>5787336.4799999995</v>
      </c>
      <c r="M366" s="143">
        <f>อุดรธานี!AR171</f>
        <v>3936548.17</v>
      </c>
      <c r="N366" s="139"/>
      <c r="O366" s="139"/>
      <c r="P366" s="139"/>
      <c r="Q366" s="131">
        <f t="shared" si="12"/>
        <v>1850788.3099999996</v>
      </c>
      <c r="R366" s="132">
        <f t="shared" si="13"/>
        <v>994.72954279821238</v>
      </c>
    </row>
    <row r="367" spans="1:18" x14ac:dyDescent="0.4">
      <c r="A367" s="138">
        <v>7</v>
      </c>
      <c r="B367" s="139" t="s">
        <v>64</v>
      </c>
      <c r="C367" s="139" t="s">
        <v>334</v>
      </c>
      <c r="D367" s="139" t="s">
        <v>146</v>
      </c>
      <c r="E367" s="139" t="s">
        <v>51</v>
      </c>
      <c r="F367" s="139" t="s">
        <v>180</v>
      </c>
      <c r="G367" s="139" t="s">
        <v>978</v>
      </c>
      <c r="H367" s="140">
        <v>3371</v>
      </c>
      <c r="I367" s="138">
        <v>3</v>
      </c>
      <c r="J367" s="141">
        <f>อุดรธานี!F172</f>
        <v>413849.56</v>
      </c>
      <c r="K367" s="142">
        <f>อุดรธานี!AP172</f>
        <v>583257.73</v>
      </c>
      <c r="L367" s="143">
        <f>อุดรธานี!AQ172</f>
        <v>2585006.29</v>
      </c>
      <c r="M367" s="143">
        <f>อุดรธานี!AR172</f>
        <v>2444409.15</v>
      </c>
      <c r="N367" s="139"/>
      <c r="O367" s="139"/>
      <c r="P367" s="139"/>
      <c r="Q367" s="131">
        <f t="shared" si="12"/>
        <v>140597.14000000013</v>
      </c>
      <c r="R367" s="132">
        <f t="shared" si="13"/>
        <v>766.83663304657375</v>
      </c>
    </row>
    <row r="368" spans="1:18" x14ac:dyDescent="0.4">
      <c r="A368" s="138">
        <v>8</v>
      </c>
      <c r="B368" s="139" t="s">
        <v>64</v>
      </c>
      <c r="C368" s="139" t="s">
        <v>334</v>
      </c>
      <c r="D368" s="139" t="s">
        <v>146</v>
      </c>
      <c r="E368" s="139" t="s">
        <v>51</v>
      </c>
      <c r="F368" s="139" t="s">
        <v>180</v>
      </c>
      <c r="G368" s="139" t="s">
        <v>979</v>
      </c>
      <c r="H368" s="140">
        <v>4503</v>
      </c>
      <c r="I368" s="138">
        <v>4</v>
      </c>
      <c r="J368" s="141">
        <f>อุดรธานี!F173</f>
        <v>646060.29</v>
      </c>
      <c r="K368" s="142">
        <f>อุดรธานี!AP173</f>
        <v>1165402.1900000002</v>
      </c>
      <c r="L368" s="143">
        <f>อุดรธานี!AQ173</f>
        <v>3179557.41</v>
      </c>
      <c r="M368" s="143">
        <f>อุดรธานี!AR173</f>
        <v>2750937.6800000006</v>
      </c>
      <c r="N368" s="139"/>
      <c r="O368" s="139"/>
      <c r="P368" s="139"/>
      <c r="Q368" s="131">
        <f t="shared" si="12"/>
        <v>428619.72999999952</v>
      </c>
      <c r="R368" s="132">
        <f t="shared" si="13"/>
        <v>706.09758161225852</v>
      </c>
    </row>
    <row r="369" spans="1:18" x14ac:dyDescent="0.4">
      <c r="A369" s="138">
        <v>9</v>
      </c>
      <c r="B369" s="139" t="s">
        <v>64</v>
      </c>
      <c r="C369" s="139" t="s">
        <v>334</v>
      </c>
      <c r="D369" s="139" t="s">
        <v>146</v>
      </c>
      <c r="E369" s="139" t="s">
        <v>51</v>
      </c>
      <c r="F369" s="139" t="s">
        <v>180</v>
      </c>
      <c r="G369" s="139" t="s">
        <v>980</v>
      </c>
      <c r="H369" s="140">
        <v>2325</v>
      </c>
      <c r="I369" s="138">
        <v>2</v>
      </c>
      <c r="J369" s="141">
        <f>อุดรธานี!F174</f>
        <v>383569.44</v>
      </c>
      <c r="K369" s="142">
        <f>อุดรธานี!AP174</f>
        <v>560180.1399999999</v>
      </c>
      <c r="L369" s="143">
        <f>อุดรธานี!AQ174</f>
        <v>1869792.9300000002</v>
      </c>
      <c r="M369" s="143">
        <f>อุดรธานี!AR174</f>
        <v>1602568.94</v>
      </c>
      <c r="N369" s="139"/>
      <c r="O369" s="139"/>
      <c r="P369" s="139"/>
      <c r="Q369" s="131">
        <f t="shared" si="12"/>
        <v>267223.99000000022</v>
      </c>
      <c r="R369" s="132">
        <f t="shared" si="13"/>
        <v>804.21201290322585</v>
      </c>
    </row>
    <row r="370" spans="1:18" x14ac:dyDescent="0.4">
      <c r="A370" s="138">
        <v>10</v>
      </c>
      <c r="B370" s="139" t="s">
        <v>64</v>
      </c>
      <c r="C370" s="139" t="s">
        <v>334</v>
      </c>
      <c r="D370" s="139" t="s">
        <v>146</v>
      </c>
      <c r="E370" s="139" t="s">
        <v>51</v>
      </c>
      <c r="F370" s="139" t="s">
        <v>180</v>
      </c>
      <c r="G370" s="139" t="s">
        <v>981</v>
      </c>
      <c r="H370" s="140">
        <v>1480</v>
      </c>
      <c r="I370" s="138">
        <v>1</v>
      </c>
      <c r="J370" s="141">
        <f>อุดรธานี!F175</f>
        <v>208876.76</v>
      </c>
      <c r="K370" s="142">
        <f>อุดรธานี!AP175</f>
        <v>230173.95</v>
      </c>
      <c r="L370" s="143">
        <f>อุดรธานี!AQ175</f>
        <v>1691381.3900000001</v>
      </c>
      <c r="M370" s="143">
        <f>อุดรธานี!AR175</f>
        <v>1720201.19</v>
      </c>
      <c r="N370" s="139"/>
      <c r="O370" s="139"/>
      <c r="P370" s="139"/>
      <c r="Q370" s="131">
        <f t="shared" si="12"/>
        <v>-28819.799999999814</v>
      </c>
      <c r="R370" s="132">
        <f t="shared" si="13"/>
        <v>1142.8252635135136</v>
      </c>
    </row>
    <row r="371" spans="1:18" s="150" customFormat="1" x14ac:dyDescent="0.4">
      <c r="A371" s="144">
        <v>13</v>
      </c>
      <c r="B371" s="145" t="s">
        <v>64</v>
      </c>
      <c r="C371" s="145"/>
      <c r="D371" s="145"/>
      <c r="E371" s="145" t="s">
        <v>77</v>
      </c>
      <c r="F371" s="145"/>
      <c r="G371" s="145" t="s">
        <v>339</v>
      </c>
      <c r="H371" s="151">
        <f>SUM(H361:H370)</f>
        <v>33642</v>
      </c>
      <c r="I371" s="144"/>
      <c r="J371" s="147">
        <f>SUM(J361:J370)</f>
        <v>6273450.5599999996</v>
      </c>
      <c r="K371" s="147">
        <f>SUM(K361:K370)</f>
        <v>9403705.7400000002</v>
      </c>
      <c r="L371" s="147">
        <f>SUM(L361:L370)</f>
        <v>29490347.390000001</v>
      </c>
      <c r="M371" s="147">
        <f>SUM(M361:M370)</f>
        <v>24768167.880000003</v>
      </c>
      <c r="N371" s="145">
        <v>9</v>
      </c>
      <c r="O371" s="145">
        <v>9</v>
      </c>
      <c r="P371" s="145">
        <f>N371-O371</f>
        <v>0</v>
      </c>
      <c r="Q371" s="148">
        <f t="shared" si="12"/>
        <v>4722179.5099999979</v>
      </c>
      <c r="R371" s="149">
        <f>L371/H371</f>
        <v>876.59316895547238</v>
      </c>
    </row>
    <row r="372" spans="1:18" x14ac:dyDescent="0.4">
      <c r="A372" s="138">
        <v>1</v>
      </c>
      <c r="B372" s="139" t="s">
        <v>64</v>
      </c>
      <c r="C372" s="139" t="s">
        <v>335</v>
      </c>
      <c r="D372" s="139" t="s">
        <v>149</v>
      </c>
      <c r="E372" s="139" t="s">
        <v>52</v>
      </c>
      <c r="F372" s="139" t="s">
        <v>210</v>
      </c>
      <c r="G372" s="139" t="s">
        <v>340</v>
      </c>
      <c r="H372" s="140"/>
      <c r="I372" s="138"/>
      <c r="J372" s="141"/>
      <c r="K372" s="142"/>
      <c r="L372" s="143"/>
      <c r="M372" s="143"/>
      <c r="N372" s="139"/>
      <c r="O372" s="139"/>
      <c r="P372" s="139"/>
    </row>
    <row r="373" spans="1:18" x14ac:dyDescent="0.4">
      <c r="A373" s="138">
        <v>2</v>
      </c>
      <c r="B373" s="139" t="s">
        <v>64</v>
      </c>
      <c r="C373" s="139" t="s">
        <v>335</v>
      </c>
      <c r="D373" s="139" t="s">
        <v>149</v>
      </c>
      <c r="E373" s="139" t="s">
        <v>52</v>
      </c>
      <c r="F373" s="139" t="s">
        <v>180</v>
      </c>
      <c r="G373" s="139" t="s">
        <v>982</v>
      </c>
      <c r="H373" s="140">
        <v>8344</v>
      </c>
      <c r="I373" s="138">
        <v>5</v>
      </c>
      <c r="J373" s="141">
        <f>อุดรธานี!F176</f>
        <v>1005604.98</v>
      </c>
      <c r="K373" s="142">
        <f>อุดรธานี!AP176</f>
        <v>1141046.46</v>
      </c>
      <c r="L373" s="143">
        <f>อุดรธานี!AQ176</f>
        <v>4855331.71</v>
      </c>
      <c r="M373" s="143">
        <f>อุดรธานี!AR176</f>
        <v>4980345.2799999993</v>
      </c>
      <c r="N373" s="139"/>
      <c r="O373" s="139"/>
      <c r="P373" s="139"/>
      <c r="Q373" s="131">
        <f t="shared" si="12"/>
        <v>-125013.56999999937</v>
      </c>
      <c r="R373" s="132">
        <f t="shared" si="13"/>
        <v>581.89497962607857</v>
      </c>
    </row>
    <row r="374" spans="1:18" x14ac:dyDescent="0.4">
      <c r="A374" s="138">
        <v>3</v>
      </c>
      <c r="B374" s="139" t="s">
        <v>64</v>
      </c>
      <c r="C374" s="139" t="s">
        <v>335</v>
      </c>
      <c r="D374" s="139" t="s">
        <v>149</v>
      </c>
      <c r="E374" s="139" t="s">
        <v>52</v>
      </c>
      <c r="F374" s="139" t="s">
        <v>180</v>
      </c>
      <c r="G374" s="139" t="s">
        <v>983</v>
      </c>
      <c r="H374" s="140">
        <v>3901</v>
      </c>
      <c r="I374" s="138">
        <v>3</v>
      </c>
      <c r="J374" s="141">
        <f>อุดรธานี!F177</f>
        <v>453964.08</v>
      </c>
      <c r="K374" s="142">
        <f>อุดรธานี!AP177</f>
        <v>727533.19000000006</v>
      </c>
      <c r="L374" s="143">
        <f>อุดรธานี!AQ177</f>
        <v>3789192.8900000006</v>
      </c>
      <c r="M374" s="143">
        <f>อุดรธานี!AR177</f>
        <v>3538118.16</v>
      </c>
      <c r="N374" s="139"/>
      <c r="O374" s="139"/>
      <c r="P374" s="139"/>
      <c r="Q374" s="131">
        <f t="shared" si="12"/>
        <v>251074.73000000045</v>
      </c>
      <c r="R374" s="132">
        <f t="shared" si="13"/>
        <v>971.3388592668548</v>
      </c>
    </row>
    <row r="375" spans="1:18" s="208" customFormat="1" x14ac:dyDescent="0.4">
      <c r="A375" s="201">
        <v>4</v>
      </c>
      <c r="B375" s="202" t="s">
        <v>64</v>
      </c>
      <c r="C375" s="202" t="s">
        <v>335</v>
      </c>
      <c r="D375" s="202" t="s">
        <v>149</v>
      </c>
      <c r="E375" s="202" t="s">
        <v>52</v>
      </c>
      <c r="F375" s="202" t="s">
        <v>180</v>
      </c>
      <c r="G375" s="202" t="s">
        <v>985</v>
      </c>
      <c r="H375" s="203">
        <v>4479</v>
      </c>
      <c r="I375" s="201">
        <v>3</v>
      </c>
      <c r="J375" s="204">
        <f>อุดรธานี!F179</f>
        <v>79125.03</v>
      </c>
      <c r="K375" s="205">
        <f>อุดรธานี!AP179</f>
        <v>121380.08</v>
      </c>
      <c r="L375" s="204">
        <f>อุดรธานี!AQ179</f>
        <v>3325491.71</v>
      </c>
      <c r="M375" s="204">
        <f>อุดรธานี!AR179</f>
        <v>3101454.8899999997</v>
      </c>
      <c r="N375" s="202"/>
      <c r="O375" s="202"/>
      <c r="P375" s="202"/>
      <c r="Q375" s="206">
        <f t="shared" si="12"/>
        <v>224036.8200000003</v>
      </c>
      <c r="R375" s="207">
        <f t="shared" si="13"/>
        <v>742.46298504130391</v>
      </c>
    </row>
    <row r="376" spans="1:18" x14ac:dyDescent="0.4">
      <c r="A376" s="138">
        <v>5</v>
      </c>
      <c r="B376" s="139" t="s">
        <v>64</v>
      </c>
      <c r="C376" s="139" t="s">
        <v>335</v>
      </c>
      <c r="D376" s="139" t="s">
        <v>149</v>
      </c>
      <c r="E376" s="139" t="s">
        <v>52</v>
      </c>
      <c r="F376" s="139" t="s">
        <v>180</v>
      </c>
      <c r="G376" s="139" t="s">
        <v>986</v>
      </c>
      <c r="H376" s="140">
        <v>5054</v>
      </c>
      <c r="I376" s="138">
        <v>4</v>
      </c>
      <c r="J376" s="141">
        <f>อุดรธานี!F180</f>
        <v>394707.46</v>
      </c>
      <c r="K376" s="155">
        <f>อุดรธานี!AP180</f>
        <v>470495.89</v>
      </c>
      <c r="L376" s="143">
        <f>อุดรธานี!AQ180</f>
        <v>3673071.5200000005</v>
      </c>
      <c r="M376" s="143">
        <f>อุดรธานี!AR180</f>
        <v>3515631.8000000003</v>
      </c>
      <c r="N376" s="139"/>
      <c r="O376" s="139"/>
      <c r="P376" s="139"/>
      <c r="Q376" s="131">
        <f t="shared" si="12"/>
        <v>157439.7200000002</v>
      </c>
      <c r="R376" s="132">
        <f t="shared" si="13"/>
        <v>726.76523941432538</v>
      </c>
    </row>
    <row r="377" spans="1:18" x14ac:dyDescent="0.4">
      <c r="A377" s="152">
        <v>6</v>
      </c>
      <c r="B377" s="139" t="s">
        <v>64</v>
      </c>
      <c r="C377" s="139" t="s">
        <v>335</v>
      </c>
      <c r="D377" s="139" t="s">
        <v>149</v>
      </c>
      <c r="E377" s="139" t="s">
        <v>52</v>
      </c>
      <c r="F377" s="139" t="s">
        <v>180</v>
      </c>
      <c r="G377" s="139" t="s">
        <v>987</v>
      </c>
      <c r="H377" s="140">
        <v>5698</v>
      </c>
      <c r="I377" s="138">
        <v>4</v>
      </c>
      <c r="J377" s="141">
        <f>อุดรธานี!F181</f>
        <v>259215.5</v>
      </c>
      <c r="K377" s="155">
        <f>อุดรธานี!AP181</f>
        <v>26589.440000000002</v>
      </c>
      <c r="L377" s="143">
        <f>อุดรธานี!AQ181</f>
        <v>4422614.93</v>
      </c>
      <c r="M377" s="143">
        <f>อุดรธานี!AR181</f>
        <v>4629150.6700000009</v>
      </c>
      <c r="N377" s="139"/>
      <c r="O377" s="139"/>
      <c r="P377" s="139"/>
      <c r="Q377" s="131">
        <f t="shared" si="12"/>
        <v>-206535.74000000115</v>
      </c>
      <c r="R377" s="132">
        <f t="shared" si="13"/>
        <v>776.16969638469629</v>
      </c>
    </row>
    <row r="378" spans="1:18" x14ac:dyDescent="0.4">
      <c r="A378" s="152">
        <v>7</v>
      </c>
      <c r="B378" s="139" t="s">
        <v>64</v>
      </c>
      <c r="C378" s="139" t="s">
        <v>335</v>
      </c>
      <c r="D378" s="139" t="s">
        <v>149</v>
      </c>
      <c r="E378" s="139" t="s">
        <v>52</v>
      </c>
      <c r="F378" s="139" t="s">
        <v>180</v>
      </c>
      <c r="G378" s="139" t="s">
        <v>988</v>
      </c>
      <c r="H378" s="140">
        <v>5218</v>
      </c>
      <c r="I378" s="138">
        <v>4</v>
      </c>
      <c r="J378" s="141">
        <f>อุดรธานี!F182</f>
        <v>421913.09</v>
      </c>
      <c r="K378" s="155">
        <f>อุดรธานี!AP182</f>
        <v>434416.03</v>
      </c>
      <c r="L378" s="143">
        <f>อุดรธานี!AQ182</f>
        <v>4153438.7800000003</v>
      </c>
      <c r="M378" s="143">
        <f>อุดรธานี!AR182</f>
        <v>4248504.1300000008</v>
      </c>
      <c r="N378" s="139"/>
      <c r="O378" s="139"/>
      <c r="P378" s="139"/>
      <c r="Q378" s="131">
        <f t="shared" si="12"/>
        <v>-95065.350000000559</v>
      </c>
      <c r="R378" s="132">
        <f t="shared" si="13"/>
        <v>795.98290149482568</v>
      </c>
    </row>
    <row r="379" spans="1:18" x14ac:dyDescent="0.4">
      <c r="A379" s="152">
        <v>8</v>
      </c>
      <c r="B379" s="139" t="s">
        <v>64</v>
      </c>
      <c r="C379" s="139" t="s">
        <v>335</v>
      </c>
      <c r="D379" s="139" t="s">
        <v>149</v>
      </c>
      <c r="E379" s="139" t="s">
        <v>52</v>
      </c>
      <c r="F379" s="139" t="s">
        <v>180</v>
      </c>
      <c r="G379" s="139" t="s">
        <v>989</v>
      </c>
      <c r="H379" s="140">
        <v>6468</v>
      </c>
      <c r="I379" s="138">
        <v>5</v>
      </c>
      <c r="J379" s="141">
        <f>อุดรธานี!F183</f>
        <v>746943.35</v>
      </c>
      <c r="K379" s="155">
        <f>อุดรธานี!AP183</f>
        <v>693979.6100000001</v>
      </c>
      <c r="L379" s="143">
        <f>อุดรธานี!AQ183</f>
        <v>4391552.16</v>
      </c>
      <c r="M379" s="143">
        <f>อุดรธานี!AR183</f>
        <v>4472491.84</v>
      </c>
      <c r="N379" s="139"/>
      <c r="O379" s="139"/>
      <c r="P379" s="139"/>
      <c r="Q379" s="131">
        <f t="shared" si="12"/>
        <v>-80939.679999999702</v>
      </c>
      <c r="R379" s="132">
        <f t="shared" si="13"/>
        <v>678.96601113172539</v>
      </c>
    </row>
    <row r="380" spans="1:18" x14ac:dyDescent="0.4">
      <c r="A380" s="152">
        <v>9</v>
      </c>
      <c r="B380" s="139" t="s">
        <v>64</v>
      </c>
      <c r="C380" s="139" t="s">
        <v>335</v>
      </c>
      <c r="D380" s="139" t="s">
        <v>149</v>
      </c>
      <c r="E380" s="139" t="s">
        <v>52</v>
      </c>
      <c r="F380" s="139" t="s">
        <v>180</v>
      </c>
      <c r="G380" s="139" t="s">
        <v>990</v>
      </c>
      <c r="H380" s="140">
        <v>8206</v>
      </c>
      <c r="I380" s="138">
        <v>5</v>
      </c>
      <c r="J380" s="141">
        <f>อุดรธานี!F184</f>
        <v>741159.09</v>
      </c>
      <c r="K380" s="155">
        <f>อุดรธานี!AP184</f>
        <v>858931.53999999992</v>
      </c>
      <c r="L380" s="143">
        <f>อุดรธานี!AQ184</f>
        <v>5644939.0099999998</v>
      </c>
      <c r="M380" s="143">
        <f>อุดรธานี!AR184</f>
        <v>4526982.55</v>
      </c>
      <c r="N380" s="139"/>
      <c r="O380" s="139"/>
      <c r="P380" s="139"/>
      <c r="Q380" s="131">
        <f t="shared" si="12"/>
        <v>1117956.46</v>
      </c>
      <c r="R380" s="132">
        <f t="shared" si="13"/>
        <v>687.9038520594687</v>
      </c>
    </row>
    <row r="381" spans="1:18" x14ac:dyDescent="0.4">
      <c r="A381" s="152">
        <v>10</v>
      </c>
      <c r="B381" s="139" t="s">
        <v>64</v>
      </c>
      <c r="C381" s="139" t="s">
        <v>335</v>
      </c>
      <c r="D381" s="139" t="s">
        <v>149</v>
      </c>
      <c r="E381" s="139" t="s">
        <v>52</v>
      </c>
      <c r="F381" s="139" t="s">
        <v>180</v>
      </c>
      <c r="G381" s="139" t="s">
        <v>991</v>
      </c>
      <c r="H381" s="140">
        <v>4682</v>
      </c>
      <c r="I381" s="138">
        <v>4</v>
      </c>
      <c r="J381" s="141">
        <f>อุดรธานี!F185</f>
        <v>408071.54</v>
      </c>
      <c r="K381" s="155">
        <f>อุดรธานี!AP185</f>
        <v>318125.55999999994</v>
      </c>
      <c r="L381" s="143">
        <f>อุดรธานี!AQ185</f>
        <v>3000527.58</v>
      </c>
      <c r="M381" s="143">
        <f>อุดรธานี!AR185</f>
        <v>3259253.77</v>
      </c>
      <c r="N381" s="139"/>
      <c r="O381" s="139"/>
      <c r="P381" s="139"/>
      <c r="Q381" s="131">
        <f t="shared" si="12"/>
        <v>-258726.18999999994</v>
      </c>
      <c r="R381" s="132">
        <f t="shared" si="13"/>
        <v>640.86449807774454</v>
      </c>
    </row>
    <row r="382" spans="1:18" x14ac:dyDescent="0.4">
      <c r="A382" s="152">
        <v>11</v>
      </c>
      <c r="B382" s="139" t="s">
        <v>64</v>
      </c>
      <c r="C382" s="139" t="s">
        <v>335</v>
      </c>
      <c r="D382" s="139" t="s">
        <v>149</v>
      </c>
      <c r="E382" s="139" t="s">
        <v>52</v>
      </c>
      <c r="F382" s="139" t="s">
        <v>180</v>
      </c>
      <c r="G382" s="139" t="s">
        <v>992</v>
      </c>
      <c r="H382" s="140">
        <v>5558</v>
      </c>
      <c r="I382" s="138">
        <v>4</v>
      </c>
      <c r="J382" s="141">
        <f>อุดรธานี!F186</f>
        <v>287618.7</v>
      </c>
      <c r="K382" s="155">
        <f>อุดรธานี!AP186</f>
        <v>403668.38</v>
      </c>
      <c r="L382" s="143">
        <f>อุดรธานี!AQ186</f>
        <v>4691774.5999999996</v>
      </c>
      <c r="M382" s="143">
        <f>อุดรธานี!AR186</f>
        <v>4486311.17</v>
      </c>
      <c r="N382" s="139"/>
      <c r="O382" s="139"/>
      <c r="P382" s="139"/>
      <c r="Q382" s="131">
        <f t="shared" si="12"/>
        <v>205463.4299999997</v>
      </c>
      <c r="R382" s="132">
        <f t="shared" si="13"/>
        <v>844.14800287873334</v>
      </c>
    </row>
    <row r="383" spans="1:18" x14ac:dyDescent="0.4">
      <c r="A383" s="152">
        <v>12</v>
      </c>
      <c r="B383" s="139" t="s">
        <v>64</v>
      </c>
      <c r="C383" s="139" t="s">
        <v>335</v>
      </c>
      <c r="D383" s="139" t="s">
        <v>149</v>
      </c>
      <c r="E383" s="139" t="s">
        <v>52</v>
      </c>
      <c r="F383" s="139" t="s">
        <v>180</v>
      </c>
      <c r="G383" s="139" t="s">
        <v>993</v>
      </c>
      <c r="H383" s="140">
        <v>4731</v>
      </c>
      <c r="I383" s="138">
        <v>4</v>
      </c>
      <c r="J383" s="141">
        <f>อุดรธานี!F187</f>
        <v>271904.81</v>
      </c>
      <c r="K383" s="155">
        <f>อุดรธานี!AP187</f>
        <v>274765.92</v>
      </c>
      <c r="L383" s="143">
        <f>อุดรธานี!AQ187</f>
        <v>3866660.21</v>
      </c>
      <c r="M383" s="143">
        <f>อุดรธานี!AR187</f>
        <v>3932465.16</v>
      </c>
      <c r="N383" s="139"/>
      <c r="O383" s="139"/>
      <c r="P383" s="139"/>
      <c r="Q383" s="131">
        <f t="shared" si="12"/>
        <v>-65804.950000000186</v>
      </c>
      <c r="R383" s="132">
        <f t="shared" si="13"/>
        <v>817.30294018177972</v>
      </c>
    </row>
    <row r="384" spans="1:18" x14ac:dyDescent="0.4">
      <c r="A384" s="152">
        <v>13</v>
      </c>
      <c r="B384" s="139" t="s">
        <v>64</v>
      </c>
      <c r="C384" s="139" t="s">
        <v>336</v>
      </c>
      <c r="D384" s="139" t="s">
        <v>149</v>
      </c>
      <c r="E384" s="139" t="s">
        <v>52</v>
      </c>
      <c r="F384" s="139" t="s">
        <v>180</v>
      </c>
      <c r="G384" s="141" t="s">
        <v>994</v>
      </c>
      <c r="H384" s="209">
        <v>3338</v>
      </c>
      <c r="I384" s="138">
        <v>3</v>
      </c>
      <c r="J384" s="141">
        <f>อุดรธานี!F188</f>
        <v>101965.42</v>
      </c>
      <c r="K384" s="155">
        <f>อุดรธานี!AP188</f>
        <v>145664.43</v>
      </c>
      <c r="L384" s="143">
        <f>อุดรธานี!AQ188</f>
        <v>3210917.04</v>
      </c>
      <c r="M384" s="143">
        <f>อุดรธานี!AR188</f>
        <v>3101278.17</v>
      </c>
      <c r="N384" s="139"/>
      <c r="O384" s="139"/>
      <c r="P384" s="139"/>
      <c r="Q384" s="131">
        <f t="shared" si="12"/>
        <v>109638.87000000011</v>
      </c>
      <c r="R384" s="132">
        <f t="shared" si="13"/>
        <v>961.92841222288791</v>
      </c>
    </row>
    <row r="385" spans="1:18" x14ac:dyDescent="0.4">
      <c r="A385" s="152">
        <v>14</v>
      </c>
      <c r="B385" s="139" t="s">
        <v>64</v>
      </c>
      <c r="C385" s="139" t="s">
        <v>335</v>
      </c>
      <c r="D385" s="139" t="s">
        <v>149</v>
      </c>
      <c r="E385" s="139" t="s">
        <v>52</v>
      </c>
      <c r="F385" s="139" t="s">
        <v>180</v>
      </c>
      <c r="G385" s="139" t="s">
        <v>995</v>
      </c>
      <c r="H385" s="140">
        <v>6544</v>
      </c>
      <c r="I385" s="138">
        <v>5</v>
      </c>
      <c r="J385" s="141">
        <f>อุดรธานี!F189</f>
        <v>351611.09</v>
      </c>
      <c r="K385" s="155">
        <f>อุดรธานี!AP189</f>
        <v>591575.84</v>
      </c>
      <c r="L385" s="143">
        <f>อุดรธานี!AQ189</f>
        <v>3355244.02</v>
      </c>
      <c r="M385" s="143">
        <f>อุดรธานี!AR189</f>
        <v>3794475.8400000003</v>
      </c>
      <c r="N385" s="139"/>
      <c r="O385" s="139"/>
      <c r="P385" s="139"/>
      <c r="Q385" s="131">
        <f t="shared" si="12"/>
        <v>-439231.8200000003</v>
      </c>
      <c r="R385" s="132">
        <f t="shared" si="13"/>
        <v>512.72066320293402</v>
      </c>
    </row>
    <row r="386" spans="1:18" s="150" customFormat="1" x14ac:dyDescent="0.4">
      <c r="A386" s="210">
        <v>15</v>
      </c>
      <c r="B386" s="145" t="s">
        <v>64</v>
      </c>
      <c r="C386" s="145"/>
      <c r="D386" s="145"/>
      <c r="E386" s="145" t="s">
        <v>77</v>
      </c>
      <c r="F386" s="145"/>
      <c r="G386" s="145" t="s">
        <v>341</v>
      </c>
      <c r="H386" s="151">
        <f>SUM(H372:H385)</f>
        <v>72221</v>
      </c>
      <c r="I386" s="144"/>
      <c r="J386" s="147">
        <f>SUM(J372:J385)</f>
        <v>5523804.1399999987</v>
      </c>
      <c r="K386" s="147">
        <f>SUM(K372:K385)</f>
        <v>6208172.3699999992</v>
      </c>
      <c r="L386" s="147">
        <f>SUM(L372:L385)</f>
        <v>52380756.160000004</v>
      </c>
      <c r="M386" s="147">
        <f>SUM(M372:M385)</f>
        <v>51586463.430000007</v>
      </c>
      <c r="N386" s="145">
        <v>13</v>
      </c>
      <c r="O386" s="145">
        <v>13</v>
      </c>
      <c r="P386" s="145">
        <f>N386-O386</f>
        <v>0</v>
      </c>
      <c r="Q386" s="148">
        <f t="shared" si="12"/>
        <v>794292.72999999672</v>
      </c>
      <c r="R386" s="149">
        <f>L386/H386</f>
        <v>725.2842824109332</v>
      </c>
    </row>
    <row r="387" spans="1:18" x14ac:dyDescent="0.4">
      <c r="A387" s="138">
        <v>1</v>
      </c>
      <c r="B387" s="139" t="s">
        <v>64</v>
      </c>
      <c r="C387" s="139" t="s">
        <v>336</v>
      </c>
      <c r="D387" s="139" t="s">
        <v>151</v>
      </c>
      <c r="E387" s="139" t="s">
        <v>53</v>
      </c>
      <c r="F387" s="139" t="s">
        <v>210</v>
      </c>
      <c r="G387" s="139" t="s">
        <v>342</v>
      </c>
      <c r="H387" s="140"/>
      <c r="I387" s="138"/>
      <c r="J387" s="141"/>
      <c r="K387" s="142"/>
      <c r="L387" s="143"/>
      <c r="M387" s="143"/>
      <c r="N387" s="139"/>
      <c r="O387" s="139"/>
      <c r="P387" s="139"/>
    </row>
    <row r="388" spans="1:18" x14ac:dyDescent="0.4">
      <c r="A388" s="138">
        <v>2</v>
      </c>
      <c r="B388" s="139" t="s">
        <v>64</v>
      </c>
      <c r="C388" s="139" t="s">
        <v>336</v>
      </c>
      <c r="D388" s="139" t="s">
        <v>151</v>
      </c>
      <c r="E388" s="139" t="s">
        <v>53</v>
      </c>
      <c r="F388" s="139" t="s">
        <v>180</v>
      </c>
      <c r="G388" s="139" t="s">
        <v>996</v>
      </c>
      <c r="H388" s="140">
        <v>2511</v>
      </c>
      <c r="I388" s="138">
        <v>2</v>
      </c>
      <c r="J388" s="143">
        <f>อุดรธานี!F190</f>
        <v>206288.89</v>
      </c>
      <c r="K388" s="142">
        <f>อุดรธานี!AP190</f>
        <v>253578.96</v>
      </c>
      <c r="L388" s="143">
        <f>อุดรธานี!AQ190</f>
        <v>3070023.2</v>
      </c>
      <c r="M388" s="143">
        <f>อุดรธานี!AR190</f>
        <v>2833769.2199999997</v>
      </c>
      <c r="N388" s="139"/>
      <c r="O388" s="139"/>
      <c r="P388" s="139"/>
      <c r="Q388" s="131">
        <f t="shared" si="12"/>
        <v>236253.98000000045</v>
      </c>
      <c r="R388" s="132">
        <f t="shared" si="13"/>
        <v>1222.6297092791717</v>
      </c>
    </row>
    <row r="389" spans="1:18" x14ac:dyDescent="0.4">
      <c r="A389" s="138">
        <v>3</v>
      </c>
      <c r="B389" s="139" t="s">
        <v>64</v>
      </c>
      <c r="C389" s="139" t="s">
        <v>336</v>
      </c>
      <c r="D389" s="139" t="s">
        <v>151</v>
      </c>
      <c r="E389" s="139" t="s">
        <v>53</v>
      </c>
      <c r="F389" s="139" t="s">
        <v>180</v>
      </c>
      <c r="G389" s="139" t="s">
        <v>997</v>
      </c>
      <c r="H389" s="140">
        <v>3129</v>
      </c>
      <c r="I389" s="138">
        <v>3</v>
      </c>
      <c r="J389" s="143">
        <f>อุดรธานี!F191</f>
        <v>12877.5</v>
      </c>
      <c r="K389" s="142">
        <f>อุดรธานี!AP191</f>
        <v>122460.58</v>
      </c>
      <c r="L389" s="143">
        <f>อุดรธานี!AQ191</f>
        <v>2915107.3899999997</v>
      </c>
      <c r="M389" s="143">
        <f>อุดรธานี!AR191</f>
        <v>2942374.98</v>
      </c>
      <c r="N389" s="139"/>
      <c r="O389" s="139"/>
      <c r="P389" s="139"/>
      <c r="Q389" s="131">
        <f t="shared" si="12"/>
        <v>-27267.590000000317</v>
      </c>
      <c r="R389" s="132">
        <f t="shared" si="13"/>
        <v>931.64186321508464</v>
      </c>
    </row>
    <row r="390" spans="1:18" x14ac:dyDescent="0.4">
      <c r="A390" s="138">
        <v>4</v>
      </c>
      <c r="B390" s="139" t="s">
        <v>64</v>
      </c>
      <c r="C390" s="139" t="s">
        <v>336</v>
      </c>
      <c r="D390" s="139" t="s">
        <v>151</v>
      </c>
      <c r="E390" s="139" t="s">
        <v>53</v>
      </c>
      <c r="F390" s="139" t="s">
        <v>180</v>
      </c>
      <c r="G390" s="139" t="s">
        <v>998</v>
      </c>
      <c r="H390" s="140">
        <v>5633</v>
      </c>
      <c r="I390" s="138">
        <v>4</v>
      </c>
      <c r="J390" s="143">
        <f>อุดรธานี!F192</f>
        <v>247371.5</v>
      </c>
      <c r="K390" s="142">
        <f>อุดรธานี!AP192</f>
        <v>288620.98</v>
      </c>
      <c r="L390" s="143">
        <f>อุดรธานี!AQ192</f>
        <v>4424131.1999999993</v>
      </c>
      <c r="M390" s="143">
        <f>อุดรธานี!AR192</f>
        <v>4265448.21</v>
      </c>
      <c r="N390" s="139"/>
      <c r="O390" s="139"/>
      <c r="P390" s="139"/>
      <c r="Q390" s="131">
        <f t="shared" ref="Q390:Q454" si="14">L390-M390</f>
        <v>158682.98999999929</v>
      </c>
      <c r="R390" s="132">
        <f t="shared" ref="R390:R454" si="15">L390/H390</f>
        <v>785.39520681697127</v>
      </c>
    </row>
    <row r="391" spans="1:18" x14ac:dyDescent="0.4">
      <c r="A391" s="138">
        <v>5</v>
      </c>
      <c r="B391" s="139" t="s">
        <v>64</v>
      </c>
      <c r="C391" s="139" t="s">
        <v>336</v>
      </c>
      <c r="D391" s="139" t="s">
        <v>151</v>
      </c>
      <c r="E391" s="139" t="s">
        <v>53</v>
      </c>
      <c r="F391" s="139" t="s">
        <v>180</v>
      </c>
      <c r="G391" s="139" t="s">
        <v>999</v>
      </c>
      <c r="H391" s="140">
        <v>1850</v>
      </c>
      <c r="I391" s="138">
        <v>2</v>
      </c>
      <c r="J391" s="143">
        <f>อุดรธานี!F193</f>
        <v>347171.4</v>
      </c>
      <c r="K391" s="142">
        <f>อุดรธานี!AP193</f>
        <v>386132.54000000004</v>
      </c>
      <c r="L391" s="143">
        <f>อุดรธานี!AQ193</f>
        <v>2332549.13</v>
      </c>
      <c r="M391" s="143">
        <f>อุดรธานี!AR193</f>
        <v>2094693.17</v>
      </c>
      <c r="N391" s="139"/>
      <c r="O391" s="139"/>
      <c r="P391" s="139"/>
      <c r="Q391" s="131">
        <f t="shared" si="14"/>
        <v>237855.95999999996</v>
      </c>
      <c r="R391" s="132">
        <f t="shared" si="15"/>
        <v>1260.8373675675675</v>
      </c>
    </row>
    <row r="392" spans="1:18" x14ac:dyDescent="0.4">
      <c r="A392" s="138">
        <v>6</v>
      </c>
      <c r="B392" s="139" t="s">
        <v>64</v>
      </c>
      <c r="C392" s="139" t="s">
        <v>336</v>
      </c>
      <c r="D392" s="139" t="s">
        <v>151</v>
      </c>
      <c r="E392" s="139" t="s">
        <v>53</v>
      </c>
      <c r="F392" s="139" t="s">
        <v>180</v>
      </c>
      <c r="G392" s="139" t="s">
        <v>1000</v>
      </c>
      <c r="H392" s="140">
        <v>3330</v>
      </c>
      <c r="I392" s="138">
        <v>3</v>
      </c>
      <c r="J392" s="143">
        <f>อุดรธานี!F194</f>
        <v>572953.5</v>
      </c>
      <c r="K392" s="142">
        <f>อุดรธานี!AP194</f>
        <v>596185.57999999996</v>
      </c>
      <c r="L392" s="143">
        <f>อุดรธานี!AQ194</f>
        <v>1894119.4</v>
      </c>
      <c r="M392" s="143">
        <f>อุดรธานี!AR194</f>
        <v>1855700.63</v>
      </c>
      <c r="N392" s="139"/>
      <c r="O392" s="139"/>
      <c r="P392" s="139"/>
      <c r="Q392" s="131">
        <f t="shared" si="14"/>
        <v>38418.770000000019</v>
      </c>
      <c r="R392" s="132">
        <f t="shared" si="15"/>
        <v>568.80462462462458</v>
      </c>
    </row>
    <row r="393" spans="1:18" s="150" customFormat="1" x14ac:dyDescent="0.4">
      <c r="A393" s="144">
        <v>15</v>
      </c>
      <c r="B393" s="145" t="s">
        <v>64</v>
      </c>
      <c r="C393" s="145"/>
      <c r="D393" s="145"/>
      <c r="E393" s="145" t="s">
        <v>77</v>
      </c>
      <c r="F393" s="145"/>
      <c r="G393" s="145" t="s">
        <v>343</v>
      </c>
      <c r="H393" s="151">
        <f>SUM(H387:H392)</f>
        <v>16453</v>
      </c>
      <c r="I393" s="144"/>
      <c r="J393" s="147">
        <f>SUM(J387:J392)</f>
        <v>1386662.79</v>
      </c>
      <c r="K393" s="147">
        <f>SUM(K387:K392)</f>
        <v>1646978.6400000001</v>
      </c>
      <c r="L393" s="147">
        <f>SUM(L387:L392)</f>
        <v>14635930.319999998</v>
      </c>
      <c r="M393" s="147">
        <f>SUM(M387:M392)</f>
        <v>13991986.210000001</v>
      </c>
      <c r="N393" s="145">
        <v>5</v>
      </c>
      <c r="O393" s="145">
        <v>5</v>
      </c>
      <c r="P393" s="145">
        <f>N393-O393</f>
        <v>0</v>
      </c>
      <c r="Q393" s="148">
        <f t="shared" si="14"/>
        <v>643944.10999999754</v>
      </c>
      <c r="R393" s="149">
        <f>L393/H393</f>
        <v>889.5599781194918</v>
      </c>
    </row>
    <row r="394" spans="1:18" x14ac:dyDescent="0.4">
      <c r="A394" s="138">
        <v>1</v>
      </c>
      <c r="B394" s="139" t="s">
        <v>64</v>
      </c>
      <c r="C394" s="139" t="s">
        <v>344</v>
      </c>
      <c r="D394" s="139" t="s">
        <v>153</v>
      </c>
      <c r="E394" s="139" t="s">
        <v>54</v>
      </c>
      <c r="F394" s="139" t="s">
        <v>210</v>
      </c>
      <c r="G394" s="139" t="s">
        <v>345</v>
      </c>
      <c r="H394" s="140"/>
      <c r="I394" s="138"/>
      <c r="J394" s="141"/>
      <c r="K394" s="142"/>
      <c r="L394" s="143"/>
      <c r="M394" s="143"/>
      <c r="N394" s="139"/>
      <c r="O394" s="139"/>
      <c r="P394" s="139"/>
    </row>
    <row r="395" spans="1:18" x14ac:dyDescent="0.4">
      <c r="A395" s="138">
        <v>2</v>
      </c>
      <c r="B395" s="139" t="s">
        <v>64</v>
      </c>
      <c r="C395" s="139" t="s">
        <v>344</v>
      </c>
      <c r="D395" s="139" t="s">
        <v>153</v>
      </c>
      <c r="E395" s="139" t="s">
        <v>54</v>
      </c>
      <c r="F395" s="139" t="s">
        <v>180</v>
      </c>
      <c r="G395" s="139" t="s">
        <v>1001</v>
      </c>
      <c r="H395" s="140">
        <v>3397</v>
      </c>
      <c r="I395" s="138">
        <v>3</v>
      </c>
      <c r="J395" s="143">
        <f>อุดรธานี!F195</f>
        <v>844354.19</v>
      </c>
      <c r="K395" s="142">
        <f>อุดรธานี!AP195</f>
        <v>853525.61999999988</v>
      </c>
      <c r="L395" s="143">
        <f>อุดรธานี!AQ195</f>
        <v>2329050.3200000003</v>
      </c>
      <c r="M395" s="143">
        <f>อุดรธานี!AR195</f>
        <v>2633718.9300000002</v>
      </c>
      <c r="N395" s="139"/>
      <c r="O395" s="139"/>
      <c r="P395" s="139"/>
      <c r="Q395" s="131">
        <f t="shared" si="14"/>
        <v>-304668.60999999987</v>
      </c>
      <c r="R395" s="132">
        <f t="shared" si="15"/>
        <v>685.61975861053884</v>
      </c>
    </row>
    <row r="396" spans="1:18" x14ac:dyDescent="0.4">
      <c r="A396" s="138">
        <v>3</v>
      </c>
      <c r="B396" s="139" t="s">
        <v>64</v>
      </c>
      <c r="C396" s="139" t="s">
        <v>344</v>
      </c>
      <c r="D396" s="139" t="s">
        <v>153</v>
      </c>
      <c r="E396" s="139" t="s">
        <v>54</v>
      </c>
      <c r="F396" s="139" t="s">
        <v>180</v>
      </c>
      <c r="G396" s="139" t="s">
        <v>1002</v>
      </c>
      <c r="H396" s="140">
        <v>2599</v>
      </c>
      <c r="I396" s="138">
        <v>2</v>
      </c>
      <c r="J396" s="143">
        <f>อุดรธานี!F196</f>
        <v>697291.24</v>
      </c>
      <c r="K396" s="142">
        <f>อุดรธานี!AP196</f>
        <v>833942.93</v>
      </c>
      <c r="L396" s="143">
        <f>อุดรธานี!AQ196</f>
        <v>2631925.16</v>
      </c>
      <c r="M396" s="143">
        <f>อุดรธานี!AR196</f>
        <v>2608391.5299999998</v>
      </c>
      <c r="N396" s="139"/>
      <c r="O396" s="139"/>
      <c r="P396" s="139"/>
      <c r="Q396" s="131">
        <f t="shared" si="14"/>
        <v>23533.630000000354</v>
      </c>
      <c r="R396" s="132">
        <f t="shared" si="15"/>
        <v>1012.6683955367449</v>
      </c>
    </row>
    <row r="397" spans="1:18" x14ac:dyDescent="0.4">
      <c r="A397" s="138">
        <v>4</v>
      </c>
      <c r="B397" s="139" t="s">
        <v>64</v>
      </c>
      <c r="C397" s="139" t="s">
        <v>344</v>
      </c>
      <c r="D397" s="139" t="s">
        <v>153</v>
      </c>
      <c r="E397" s="139" t="s">
        <v>54</v>
      </c>
      <c r="F397" s="139" t="s">
        <v>180</v>
      </c>
      <c r="G397" s="139" t="s">
        <v>1003</v>
      </c>
      <c r="H397" s="140">
        <v>3184</v>
      </c>
      <c r="I397" s="138">
        <v>3</v>
      </c>
      <c r="J397" s="143">
        <f>อุดรธานี!F197</f>
        <v>682765.4</v>
      </c>
      <c r="K397" s="142">
        <f>อุดรธานี!AP197</f>
        <v>725985.99</v>
      </c>
      <c r="L397" s="143">
        <f>อุดรธานี!AQ197</f>
        <v>2755989.8099999996</v>
      </c>
      <c r="M397" s="143">
        <f>อุดรธานี!AR197</f>
        <v>2946479.56</v>
      </c>
      <c r="N397" s="139"/>
      <c r="O397" s="139"/>
      <c r="P397" s="139"/>
      <c r="Q397" s="131">
        <f t="shared" si="14"/>
        <v>-190489.75000000047</v>
      </c>
      <c r="R397" s="132">
        <f t="shared" si="15"/>
        <v>865.57468907035161</v>
      </c>
    </row>
    <row r="398" spans="1:18" x14ac:dyDescent="0.4">
      <c r="A398" s="138">
        <v>5</v>
      </c>
      <c r="B398" s="139" t="s">
        <v>64</v>
      </c>
      <c r="C398" s="139" t="s">
        <v>344</v>
      </c>
      <c r="D398" s="139" t="s">
        <v>153</v>
      </c>
      <c r="E398" s="139" t="s">
        <v>54</v>
      </c>
      <c r="F398" s="139" t="s">
        <v>180</v>
      </c>
      <c r="G398" s="139" t="s">
        <v>1004</v>
      </c>
      <c r="H398" s="140">
        <v>4760</v>
      </c>
      <c r="I398" s="138">
        <v>4</v>
      </c>
      <c r="J398" s="143">
        <f>อุดรธานี!F198</f>
        <v>720533.13</v>
      </c>
      <c r="K398" s="142">
        <f>อุดรธานี!AP198</f>
        <v>898126.68</v>
      </c>
      <c r="L398" s="143">
        <f>อุดรธานี!AQ198</f>
        <v>3679706.56</v>
      </c>
      <c r="M398" s="143">
        <f>อุดรธานี!AR198</f>
        <v>3748613.57</v>
      </c>
      <c r="N398" s="139"/>
      <c r="O398" s="139"/>
      <c r="P398" s="139"/>
      <c r="Q398" s="131">
        <f t="shared" si="14"/>
        <v>-68907.009999999776</v>
      </c>
      <c r="R398" s="132">
        <f t="shared" si="15"/>
        <v>773.04759663865548</v>
      </c>
    </row>
    <row r="399" spans="1:18" s="150" customFormat="1" x14ac:dyDescent="0.4">
      <c r="A399" s="144">
        <v>16</v>
      </c>
      <c r="B399" s="145" t="s">
        <v>64</v>
      </c>
      <c r="C399" s="145"/>
      <c r="D399" s="145"/>
      <c r="E399" s="145" t="s">
        <v>77</v>
      </c>
      <c r="F399" s="145"/>
      <c r="G399" s="145" t="s">
        <v>346</v>
      </c>
      <c r="H399" s="151">
        <f>SUM(H394:H398)</f>
        <v>13940</v>
      </c>
      <c r="I399" s="144"/>
      <c r="J399" s="147">
        <f>SUM(J394:J398)</f>
        <v>2944943.96</v>
      </c>
      <c r="K399" s="147">
        <f>SUM(K394:K398)</f>
        <v>3311581.22</v>
      </c>
      <c r="L399" s="147">
        <f>SUM(L394:L398)</f>
        <v>11396671.85</v>
      </c>
      <c r="M399" s="147">
        <f>SUM(M394:M398)</f>
        <v>11937203.59</v>
      </c>
      <c r="N399" s="145">
        <v>4</v>
      </c>
      <c r="O399" s="145">
        <v>4</v>
      </c>
      <c r="P399" s="145">
        <f>N399-O399</f>
        <v>0</v>
      </c>
      <c r="Q399" s="148">
        <f t="shared" si="14"/>
        <v>-540531.74000000022</v>
      </c>
      <c r="R399" s="149">
        <f>L399/H399</f>
        <v>817.55178263988523</v>
      </c>
    </row>
    <row r="400" spans="1:18" x14ac:dyDescent="0.4">
      <c r="A400" s="138">
        <v>1</v>
      </c>
      <c r="B400" s="139" t="s">
        <v>64</v>
      </c>
      <c r="C400" s="139" t="s">
        <v>347</v>
      </c>
      <c r="D400" s="139" t="s">
        <v>155</v>
      </c>
      <c r="E400" s="139" t="s">
        <v>55</v>
      </c>
      <c r="F400" s="139" t="s">
        <v>210</v>
      </c>
      <c r="G400" s="139" t="s">
        <v>348</v>
      </c>
      <c r="H400" s="140"/>
      <c r="I400" s="138"/>
      <c r="J400" s="141"/>
      <c r="K400" s="142"/>
      <c r="L400" s="143"/>
      <c r="M400" s="143"/>
      <c r="N400" s="139"/>
      <c r="O400" s="139"/>
      <c r="P400" s="139"/>
    </row>
    <row r="401" spans="1:18" x14ac:dyDescent="0.4">
      <c r="A401" s="138">
        <v>2</v>
      </c>
      <c r="B401" s="139" t="s">
        <v>64</v>
      </c>
      <c r="C401" s="139" t="s">
        <v>347</v>
      </c>
      <c r="D401" s="139" t="s">
        <v>155</v>
      </c>
      <c r="E401" s="139" t="s">
        <v>55</v>
      </c>
      <c r="F401" s="139" t="s">
        <v>180</v>
      </c>
      <c r="G401" s="139" t="s">
        <v>1005</v>
      </c>
      <c r="H401" s="140">
        <v>3288</v>
      </c>
      <c r="I401" s="138">
        <v>3</v>
      </c>
      <c r="J401" s="143">
        <f>อุดรธานี!F199</f>
        <v>582676.72</v>
      </c>
      <c r="K401" s="142">
        <f>อุดรธานี!AP199</f>
        <v>641433.68999999994</v>
      </c>
      <c r="L401" s="143">
        <f>อุดรธานี!AQ199</f>
        <v>3043252.8600000003</v>
      </c>
      <c r="M401" s="143">
        <f>อุดรธานี!AR199</f>
        <v>3206891.14</v>
      </c>
      <c r="N401" s="139"/>
      <c r="O401" s="139"/>
      <c r="P401" s="139"/>
      <c r="Q401" s="131">
        <f t="shared" si="14"/>
        <v>-163638.2799999998</v>
      </c>
      <c r="R401" s="132">
        <f t="shared" si="15"/>
        <v>925.56352189781035</v>
      </c>
    </row>
    <row r="402" spans="1:18" x14ac:dyDescent="0.4">
      <c r="A402" s="138">
        <v>3</v>
      </c>
      <c r="B402" s="139" t="s">
        <v>64</v>
      </c>
      <c r="C402" s="139" t="s">
        <v>347</v>
      </c>
      <c r="D402" s="139" t="s">
        <v>155</v>
      </c>
      <c r="E402" s="139" t="s">
        <v>55</v>
      </c>
      <c r="F402" s="139" t="s">
        <v>180</v>
      </c>
      <c r="G402" s="139" t="s">
        <v>1006</v>
      </c>
      <c r="H402" s="140">
        <v>2561</v>
      </c>
      <c r="I402" s="138">
        <v>2</v>
      </c>
      <c r="J402" s="143">
        <f>อุดรธานี!F200</f>
        <v>517772.56</v>
      </c>
      <c r="K402" s="142">
        <f>อุดรธานี!AP200</f>
        <v>514370.81000000006</v>
      </c>
      <c r="L402" s="143">
        <f>อุดรธานี!AQ200</f>
        <v>2687521.0300000003</v>
      </c>
      <c r="M402" s="143">
        <f>อุดรธานี!AR200</f>
        <v>2355617.33</v>
      </c>
      <c r="N402" s="139"/>
      <c r="O402" s="139"/>
      <c r="P402" s="139"/>
      <c r="Q402" s="131">
        <f t="shared" si="14"/>
        <v>331903.70000000019</v>
      </c>
      <c r="R402" s="132">
        <f t="shared" si="15"/>
        <v>1049.402979304959</v>
      </c>
    </row>
    <row r="403" spans="1:18" x14ac:dyDescent="0.4">
      <c r="A403" s="138">
        <v>4</v>
      </c>
      <c r="B403" s="139" t="s">
        <v>64</v>
      </c>
      <c r="C403" s="139" t="s">
        <v>347</v>
      </c>
      <c r="D403" s="139" t="s">
        <v>155</v>
      </c>
      <c r="E403" s="139" t="s">
        <v>55</v>
      </c>
      <c r="F403" s="139" t="s">
        <v>180</v>
      </c>
      <c r="G403" s="139" t="s">
        <v>1007</v>
      </c>
      <c r="H403" s="140">
        <v>3118</v>
      </c>
      <c r="I403" s="138">
        <v>3</v>
      </c>
      <c r="J403" s="143">
        <f>อุดรธานี!F201</f>
        <v>247419.55</v>
      </c>
      <c r="K403" s="142">
        <f>อุดรธานี!AP201</f>
        <v>383491.42999999993</v>
      </c>
      <c r="L403" s="143">
        <f>อุดรธานี!AQ201</f>
        <v>3247069.99</v>
      </c>
      <c r="M403" s="143">
        <f>อุดรธานี!AR201</f>
        <v>3422052.5500000003</v>
      </c>
      <c r="N403" s="139"/>
      <c r="O403" s="139"/>
      <c r="P403" s="139"/>
      <c r="Q403" s="131">
        <f t="shared" si="14"/>
        <v>-174982.56000000006</v>
      </c>
      <c r="R403" s="132">
        <f t="shared" si="15"/>
        <v>1041.3951218729956</v>
      </c>
    </row>
    <row r="404" spans="1:18" x14ac:dyDescent="0.4">
      <c r="A404" s="138">
        <v>5</v>
      </c>
      <c r="B404" s="139" t="s">
        <v>64</v>
      </c>
      <c r="C404" s="139" t="s">
        <v>347</v>
      </c>
      <c r="D404" s="139" t="s">
        <v>155</v>
      </c>
      <c r="E404" s="139" t="s">
        <v>55</v>
      </c>
      <c r="F404" s="139" t="s">
        <v>180</v>
      </c>
      <c r="G404" s="139" t="s">
        <v>1008</v>
      </c>
      <c r="H404" s="140">
        <v>1408</v>
      </c>
      <c r="I404" s="138">
        <v>1</v>
      </c>
      <c r="J404" s="143">
        <f>อุดรธานี!F202</f>
        <v>270683.49</v>
      </c>
      <c r="K404" s="142">
        <f>อุดรธานี!AP202</f>
        <v>229904.8</v>
      </c>
      <c r="L404" s="143">
        <f>อุดรธานี!AQ202</f>
        <v>2129627.16</v>
      </c>
      <c r="M404" s="143">
        <f>อุดรธานี!AR202</f>
        <v>2162102.73</v>
      </c>
      <c r="N404" s="139"/>
      <c r="O404" s="139"/>
      <c r="P404" s="139"/>
      <c r="Q404" s="131">
        <f t="shared" si="14"/>
        <v>-32475.569999999832</v>
      </c>
      <c r="R404" s="132">
        <f t="shared" si="15"/>
        <v>1512.5192897727275</v>
      </c>
    </row>
    <row r="405" spans="1:18" x14ac:dyDescent="0.4">
      <c r="A405" s="138">
        <v>6</v>
      </c>
      <c r="B405" s="139" t="s">
        <v>64</v>
      </c>
      <c r="C405" s="139" t="s">
        <v>347</v>
      </c>
      <c r="D405" s="139" t="s">
        <v>155</v>
      </c>
      <c r="E405" s="139" t="s">
        <v>55</v>
      </c>
      <c r="F405" s="139" t="s">
        <v>180</v>
      </c>
      <c r="G405" s="139" t="s">
        <v>1009</v>
      </c>
      <c r="H405" s="140">
        <v>1888</v>
      </c>
      <c r="I405" s="138">
        <v>2</v>
      </c>
      <c r="J405" s="143">
        <f>อุดรธานี!F203</f>
        <v>539932.92000000004</v>
      </c>
      <c r="K405" s="142">
        <f>อุดรธานี!AP203</f>
        <v>602004.06000000006</v>
      </c>
      <c r="L405" s="143">
        <f>อุดรธานี!AQ203</f>
        <v>2933376.6</v>
      </c>
      <c r="M405" s="143">
        <f>อุดรธานี!AR203</f>
        <v>3077470.29</v>
      </c>
      <c r="N405" s="139"/>
      <c r="O405" s="139"/>
      <c r="P405" s="139"/>
      <c r="Q405" s="131">
        <f t="shared" si="14"/>
        <v>-144093.68999999994</v>
      </c>
      <c r="R405" s="132">
        <f t="shared" si="15"/>
        <v>1553.6952330508475</v>
      </c>
    </row>
    <row r="406" spans="1:18" x14ac:dyDescent="0.4">
      <c r="A406" s="138">
        <v>7</v>
      </c>
      <c r="B406" s="139" t="s">
        <v>64</v>
      </c>
      <c r="C406" s="139" t="s">
        <v>347</v>
      </c>
      <c r="D406" s="139" t="s">
        <v>155</v>
      </c>
      <c r="E406" s="139" t="s">
        <v>55</v>
      </c>
      <c r="F406" s="139" t="s">
        <v>180</v>
      </c>
      <c r="G406" s="139" t="s">
        <v>1010</v>
      </c>
      <c r="H406" s="140">
        <v>1058</v>
      </c>
      <c r="I406" s="138">
        <v>1</v>
      </c>
      <c r="J406" s="143">
        <f>อุดรธานี!F204</f>
        <v>357370.66</v>
      </c>
      <c r="K406" s="142">
        <f>อุดรธานี!AP204</f>
        <v>317858.06</v>
      </c>
      <c r="L406" s="143">
        <f>อุดรธานี!AQ204</f>
        <v>2218864.2199999997</v>
      </c>
      <c r="M406" s="143">
        <f>อุดรธานี!AR204</f>
        <v>2076354.11</v>
      </c>
      <c r="N406" s="139"/>
      <c r="O406" s="139"/>
      <c r="P406" s="139"/>
      <c r="Q406" s="131">
        <f t="shared" si="14"/>
        <v>142510.10999999964</v>
      </c>
      <c r="R406" s="132">
        <f t="shared" si="15"/>
        <v>2097.2251606805289</v>
      </c>
    </row>
    <row r="407" spans="1:18" x14ac:dyDescent="0.4">
      <c r="A407" s="138">
        <v>8</v>
      </c>
      <c r="B407" s="139" t="s">
        <v>64</v>
      </c>
      <c r="C407" s="139" t="s">
        <v>347</v>
      </c>
      <c r="D407" s="139" t="s">
        <v>155</v>
      </c>
      <c r="E407" s="139" t="s">
        <v>55</v>
      </c>
      <c r="F407" s="139" t="s">
        <v>180</v>
      </c>
      <c r="G407" s="139" t="s">
        <v>1011</v>
      </c>
      <c r="H407" s="140">
        <v>3487</v>
      </c>
      <c r="I407" s="138">
        <v>3</v>
      </c>
      <c r="J407" s="143">
        <f>อุดรธานี!F205</f>
        <v>691731.47</v>
      </c>
      <c r="K407" s="142">
        <f>อุดรธานี!AP205</f>
        <v>849638.03</v>
      </c>
      <c r="L407" s="143">
        <f>อุดรธานี!AQ205</f>
        <v>3049307.45</v>
      </c>
      <c r="M407" s="143">
        <f>อุดรธานี!AR205</f>
        <v>3183285.13</v>
      </c>
      <c r="N407" s="139"/>
      <c r="O407" s="139"/>
      <c r="P407" s="139"/>
      <c r="Q407" s="131">
        <f t="shared" si="14"/>
        <v>-133977.6799999997</v>
      </c>
      <c r="R407" s="132">
        <f t="shared" si="15"/>
        <v>874.47876398049902</v>
      </c>
    </row>
    <row r="408" spans="1:18" x14ac:dyDescent="0.4">
      <c r="A408" s="138">
        <v>9</v>
      </c>
      <c r="B408" s="139" t="s">
        <v>64</v>
      </c>
      <c r="C408" s="139" t="s">
        <v>347</v>
      </c>
      <c r="D408" s="139" t="s">
        <v>155</v>
      </c>
      <c r="E408" s="139" t="s">
        <v>55</v>
      </c>
      <c r="F408" s="139" t="s">
        <v>180</v>
      </c>
      <c r="G408" s="139" t="s">
        <v>1012</v>
      </c>
      <c r="H408" s="140">
        <v>2685</v>
      </c>
      <c r="I408" s="138">
        <v>2</v>
      </c>
      <c r="J408" s="143">
        <f>อุดรธานี!F206</f>
        <v>631602.01</v>
      </c>
      <c r="K408" s="142">
        <f>อุดรธานี!AP206</f>
        <v>714345.18</v>
      </c>
      <c r="L408" s="143">
        <f>อุดรธานี!AQ206</f>
        <v>2642645.58</v>
      </c>
      <c r="M408" s="143">
        <f>อุดรธานี!AR206</f>
        <v>2434235.8400000003</v>
      </c>
      <c r="N408" s="139"/>
      <c r="O408" s="139"/>
      <c r="P408" s="139"/>
      <c r="Q408" s="131">
        <f t="shared" si="14"/>
        <v>208409.73999999976</v>
      </c>
      <c r="R408" s="132">
        <f t="shared" si="15"/>
        <v>984.2255418994414</v>
      </c>
    </row>
    <row r="409" spans="1:18" s="215" customFormat="1" x14ac:dyDescent="0.4">
      <c r="A409" s="211">
        <v>10</v>
      </c>
      <c r="B409" s="212" t="s">
        <v>64</v>
      </c>
      <c r="C409" s="212" t="s">
        <v>347</v>
      </c>
      <c r="D409" s="212" t="s">
        <v>155</v>
      </c>
      <c r="E409" s="212" t="s">
        <v>55</v>
      </c>
      <c r="F409" s="212" t="s">
        <v>180</v>
      </c>
      <c r="G409" s="212" t="s">
        <v>1013</v>
      </c>
      <c r="H409" s="213">
        <v>996</v>
      </c>
      <c r="I409" s="211">
        <v>1</v>
      </c>
      <c r="J409" s="187">
        <f>อุดรธานี!F207</f>
        <v>160109.93</v>
      </c>
      <c r="K409" s="187">
        <f>อุดรธานี!AP207</f>
        <v>177070.3</v>
      </c>
      <c r="L409" s="187">
        <f>อุดรธานี!AQ207</f>
        <v>1247578.56</v>
      </c>
      <c r="M409" s="187">
        <f>อุดรธานี!AR207</f>
        <v>1445276.68</v>
      </c>
      <c r="N409" s="212"/>
      <c r="O409" s="212"/>
      <c r="P409" s="212"/>
      <c r="Q409" s="214">
        <f t="shared" si="14"/>
        <v>-197698.11999999988</v>
      </c>
      <c r="R409" s="214">
        <f t="shared" si="15"/>
        <v>1252.5889156626506</v>
      </c>
    </row>
    <row r="410" spans="1:18" s="150" customFormat="1" x14ac:dyDescent="0.4">
      <c r="A410" s="144">
        <v>17</v>
      </c>
      <c r="B410" s="145" t="s">
        <v>64</v>
      </c>
      <c r="C410" s="145"/>
      <c r="D410" s="145"/>
      <c r="E410" s="145" t="s">
        <v>77</v>
      </c>
      <c r="F410" s="145"/>
      <c r="G410" s="145" t="s">
        <v>349</v>
      </c>
      <c r="H410" s="151">
        <f>SUM(H400:H409)</f>
        <v>20489</v>
      </c>
      <c r="I410" s="144"/>
      <c r="J410" s="147">
        <f>SUM(J400:J409)</f>
        <v>3999299.31</v>
      </c>
      <c r="K410" s="147">
        <f>SUM(K400:K409)</f>
        <v>4430116.3599999994</v>
      </c>
      <c r="L410" s="147">
        <f>SUM(L400:L409)</f>
        <v>23199243.449999999</v>
      </c>
      <c r="M410" s="147">
        <f>SUM(M400:M409)</f>
        <v>23363285.800000001</v>
      </c>
      <c r="N410" s="145">
        <v>9</v>
      </c>
      <c r="O410" s="145">
        <v>9</v>
      </c>
      <c r="P410" s="145">
        <v>0</v>
      </c>
      <c r="Q410" s="148">
        <f t="shared" si="14"/>
        <v>-164042.35000000149</v>
      </c>
      <c r="R410" s="149">
        <f>L410/H410</f>
        <v>1132.277975987115</v>
      </c>
    </row>
    <row r="411" spans="1:18" x14ac:dyDescent="0.4">
      <c r="A411" s="138">
        <v>1</v>
      </c>
      <c r="B411" s="139" t="s">
        <v>64</v>
      </c>
      <c r="C411" s="139" t="s">
        <v>41</v>
      </c>
      <c r="D411" s="139" t="s">
        <v>157</v>
      </c>
      <c r="E411" s="139" t="s">
        <v>42</v>
      </c>
      <c r="F411" s="139" t="s">
        <v>210</v>
      </c>
      <c r="G411" s="139" t="s">
        <v>350</v>
      </c>
      <c r="H411" s="140"/>
      <c r="I411" s="138"/>
      <c r="J411" s="141"/>
      <c r="K411" s="142"/>
      <c r="L411" s="143"/>
      <c r="M411" s="143"/>
      <c r="N411" s="139"/>
      <c r="O411" s="139"/>
      <c r="P411" s="139"/>
    </row>
    <row r="412" spans="1:18" x14ac:dyDescent="0.4">
      <c r="A412" s="138">
        <v>2</v>
      </c>
      <c r="B412" s="139" t="s">
        <v>64</v>
      </c>
      <c r="C412" s="139" t="s">
        <v>41</v>
      </c>
      <c r="D412" s="139" t="s">
        <v>157</v>
      </c>
      <c r="E412" s="139" t="s">
        <v>42</v>
      </c>
      <c r="F412" s="139" t="s">
        <v>180</v>
      </c>
      <c r="G412" s="139" t="s">
        <v>1014</v>
      </c>
      <c r="H412" s="140">
        <v>3443</v>
      </c>
      <c r="I412" s="138">
        <v>3</v>
      </c>
      <c r="J412" s="143">
        <f>อุดรธานี!F208</f>
        <v>530150.18999999994</v>
      </c>
      <c r="K412" s="142">
        <f>อุดรธานี!AP208</f>
        <v>607789.76</v>
      </c>
      <c r="L412" s="143">
        <f>อุดรธานี!AQ208</f>
        <v>3076597.1100000003</v>
      </c>
      <c r="M412" s="143">
        <f>อุดรธานี!AR208</f>
        <v>2774085.88</v>
      </c>
      <c r="N412" s="139"/>
      <c r="O412" s="139"/>
      <c r="P412" s="139"/>
      <c r="Q412" s="131">
        <f t="shared" si="14"/>
        <v>302511.23000000045</v>
      </c>
      <c r="R412" s="132">
        <f t="shared" si="15"/>
        <v>893.58033981992457</v>
      </c>
    </row>
    <row r="413" spans="1:18" x14ac:dyDescent="0.4">
      <c r="A413" s="138">
        <v>3</v>
      </c>
      <c r="B413" s="139" t="s">
        <v>64</v>
      </c>
      <c r="C413" s="139" t="s">
        <v>41</v>
      </c>
      <c r="D413" s="139" t="s">
        <v>157</v>
      </c>
      <c r="E413" s="139" t="s">
        <v>42</v>
      </c>
      <c r="F413" s="139" t="s">
        <v>180</v>
      </c>
      <c r="G413" s="139" t="s">
        <v>1015</v>
      </c>
      <c r="H413" s="140">
        <v>3110</v>
      </c>
      <c r="I413" s="138">
        <v>3</v>
      </c>
      <c r="J413" s="143">
        <f>อุดรธานี!F209</f>
        <v>59436.51</v>
      </c>
      <c r="K413" s="142">
        <f>อุดรธานี!AP209</f>
        <v>159930.09999999998</v>
      </c>
      <c r="L413" s="143">
        <f>อุดรธานี!AQ209</f>
        <v>1212193.8399999999</v>
      </c>
      <c r="M413" s="143">
        <f>อุดรธานี!AR209</f>
        <v>1342372.69</v>
      </c>
      <c r="N413" s="139"/>
      <c r="O413" s="139"/>
      <c r="P413" s="139"/>
      <c r="Q413" s="131">
        <f t="shared" si="14"/>
        <v>-130178.85000000009</v>
      </c>
      <c r="R413" s="132">
        <f t="shared" si="15"/>
        <v>389.77293890675236</v>
      </c>
    </row>
    <row r="414" spans="1:18" x14ac:dyDescent="0.4">
      <c r="A414" s="138">
        <v>4</v>
      </c>
      <c r="B414" s="139" t="s">
        <v>64</v>
      </c>
      <c r="C414" s="139" t="s">
        <v>41</v>
      </c>
      <c r="D414" s="139" t="s">
        <v>157</v>
      </c>
      <c r="E414" s="139" t="s">
        <v>42</v>
      </c>
      <c r="F414" s="139" t="s">
        <v>180</v>
      </c>
      <c r="G414" s="139" t="s">
        <v>1016</v>
      </c>
      <c r="H414" s="140">
        <v>5426</v>
      </c>
      <c r="I414" s="138">
        <v>4</v>
      </c>
      <c r="J414" s="143">
        <f>อุดรธานี!F210</f>
        <v>821875.91</v>
      </c>
      <c r="K414" s="142">
        <f>อุดรธานี!AP210</f>
        <v>996332.31</v>
      </c>
      <c r="L414" s="143">
        <f>อุดรธานี!AQ210</f>
        <v>4315470.58</v>
      </c>
      <c r="M414" s="143">
        <f>อุดรธานี!AR210</f>
        <v>3980981.21</v>
      </c>
      <c r="N414" s="139"/>
      <c r="O414" s="139"/>
      <c r="P414" s="139"/>
      <c r="Q414" s="131">
        <f t="shared" si="14"/>
        <v>334489.37000000011</v>
      </c>
      <c r="R414" s="132">
        <f t="shared" si="15"/>
        <v>795.33184297825289</v>
      </c>
    </row>
    <row r="415" spans="1:18" x14ac:dyDescent="0.4">
      <c r="A415" s="138">
        <v>5</v>
      </c>
      <c r="B415" s="139" t="s">
        <v>64</v>
      </c>
      <c r="C415" s="139" t="s">
        <v>41</v>
      </c>
      <c r="D415" s="139" t="s">
        <v>157</v>
      </c>
      <c r="E415" s="139" t="s">
        <v>42</v>
      </c>
      <c r="F415" s="139" t="s">
        <v>180</v>
      </c>
      <c r="G415" s="139" t="s">
        <v>1017</v>
      </c>
      <c r="H415" s="140">
        <v>3183</v>
      </c>
      <c r="I415" s="138">
        <v>3</v>
      </c>
      <c r="J415" s="143">
        <f>อุดรธานี!F211</f>
        <v>248359.11</v>
      </c>
      <c r="K415" s="142">
        <f>อุดรธานี!AP211</f>
        <v>242335.44999999998</v>
      </c>
      <c r="L415" s="143">
        <f>อุดรธานี!AQ211</f>
        <v>2707161.04</v>
      </c>
      <c r="M415" s="143">
        <f>อุดรธานี!AR211</f>
        <v>2892262.74</v>
      </c>
      <c r="N415" s="139"/>
      <c r="O415" s="139"/>
      <c r="P415" s="139"/>
      <c r="Q415" s="131">
        <f>L415-M415</f>
        <v>-185101.70000000019</v>
      </c>
      <c r="R415" s="132">
        <f t="shared" si="15"/>
        <v>850.5061388627081</v>
      </c>
    </row>
    <row r="416" spans="1:18" s="150" customFormat="1" x14ac:dyDescent="0.4">
      <c r="A416" s="144">
        <v>18</v>
      </c>
      <c r="B416" s="145" t="s">
        <v>64</v>
      </c>
      <c r="C416" s="145"/>
      <c r="D416" s="145"/>
      <c r="E416" s="145" t="s">
        <v>77</v>
      </c>
      <c r="F416" s="145"/>
      <c r="G416" s="145" t="s">
        <v>351</v>
      </c>
      <c r="H416" s="151">
        <f>SUM(H411:H415)</f>
        <v>15162</v>
      </c>
      <c r="I416" s="144"/>
      <c r="J416" s="147">
        <f>SUM(J411:J415)</f>
        <v>1659821.7199999997</v>
      </c>
      <c r="K416" s="147">
        <f>SUM(K411:K415)</f>
        <v>2006387.6199999999</v>
      </c>
      <c r="L416" s="147">
        <f>SUM(L411:L415)</f>
        <v>11311422.57</v>
      </c>
      <c r="M416" s="147">
        <f>SUM(M411:M415)</f>
        <v>10989702.52</v>
      </c>
      <c r="N416" s="145">
        <v>4</v>
      </c>
      <c r="O416" s="145">
        <v>4</v>
      </c>
      <c r="P416" s="145">
        <f>N416-O416</f>
        <v>0</v>
      </c>
      <c r="Q416" s="148">
        <f t="shared" si="14"/>
        <v>321720.05000000075</v>
      </c>
      <c r="R416" s="149">
        <f>L416/H416</f>
        <v>746.03763157894741</v>
      </c>
    </row>
    <row r="417" spans="1:18" x14ac:dyDescent="0.4">
      <c r="A417" s="138">
        <v>1</v>
      </c>
      <c r="B417" s="139" t="s">
        <v>64</v>
      </c>
      <c r="C417" s="139" t="s">
        <v>33</v>
      </c>
      <c r="D417" s="139" t="s">
        <v>99</v>
      </c>
      <c r="E417" s="139" t="s">
        <v>352</v>
      </c>
      <c r="F417" s="139" t="s">
        <v>210</v>
      </c>
      <c r="G417" s="139" t="s">
        <v>353</v>
      </c>
      <c r="H417" s="140"/>
      <c r="I417" s="138"/>
      <c r="J417" s="141"/>
      <c r="K417" s="142"/>
      <c r="L417" s="143"/>
      <c r="M417" s="143"/>
      <c r="N417" s="139"/>
      <c r="O417" s="139"/>
      <c r="P417" s="139"/>
    </row>
    <row r="418" spans="1:18" x14ac:dyDescent="0.4">
      <c r="A418" s="138">
        <v>2</v>
      </c>
      <c r="B418" s="139" t="s">
        <v>64</v>
      </c>
      <c r="C418" s="139" t="s">
        <v>33</v>
      </c>
      <c r="D418" s="139" t="s">
        <v>99</v>
      </c>
      <c r="E418" s="139" t="s">
        <v>352</v>
      </c>
      <c r="F418" s="139" t="s">
        <v>180</v>
      </c>
      <c r="G418" s="139" t="s">
        <v>872</v>
      </c>
      <c r="H418" s="140">
        <v>1949</v>
      </c>
      <c r="I418" s="138">
        <v>2</v>
      </c>
      <c r="J418" s="141">
        <f>อุดรธานี!F66</f>
        <v>680730.83</v>
      </c>
      <c r="K418" s="142">
        <f>อุดรธานี!AP66</f>
        <v>1001255.1199999999</v>
      </c>
      <c r="L418" s="143">
        <f>อุดรธานี!AQ66</f>
        <v>3616598.8499999996</v>
      </c>
      <c r="M418" s="143">
        <f>อุดรธานี!AR66</f>
        <v>3163216.99</v>
      </c>
      <c r="N418" s="139"/>
      <c r="O418" s="139"/>
      <c r="P418" s="139"/>
      <c r="Q418" s="148">
        <f>L418-M418</f>
        <v>453381.8599999994</v>
      </c>
      <c r="R418" s="149">
        <f>L418/H418</f>
        <v>1855.6176757311439</v>
      </c>
    </row>
    <row r="419" spans="1:18" s="150" customFormat="1" x14ac:dyDescent="0.4">
      <c r="A419" s="144">
        <v>19</v>
      </c>
      <c r="B419" s="145" t="s">
        <v>64</v>
      </c>
      <c r="C419" s="145"/>
      <c r="D419" s="145"/>
      <c r="E419" s="145" t="s">
        <v>77</v>
      </c>
      <c r="F419" s="145"/>
      <c r="G419" s="145" t="s">
        <v>354</v>
      </c>
      <c r="H419" s="151">
        <f>SUM(H417:H418)</f>
        <v>1949</v>
      </c>
      <c r="I419" s="144"/>
      <c r="J419" s="147">
        <f>SUM(J417:J418)</f>
        <v>680730.83</v>
      </c>
      <c r="K419" s="147">
        <f>SUM(K417:K418)</f>
        <v>1001255.1199999999</v>
      </c>
      <c r="L419" s="147">
        <f>SUM(L417:L418)</f>
        <v>3616598.8499999996</v>
      </c>
      <c r="M419" s="147">
        <f>SUM(M417:M418)</f>
        <v>3163216.99</v>
      </c>
      <c r="N419" s="145">
        <v>1</v>
      </c>
      <c r="O419" s="145">
        <v>1</v>
      </c>
      <c r="P419" s="145">
        <f>N419-O419</f>
        <v>0</v>
      </c>
      <c r="Q419" s="148"/>
      <c r="R419" s="149"/>
    </row>
    <row r="420" spans="1:18" x14ac:dyDescent="0.4">
      <c r="A420" s="138">
        <v>1</v>
      </c>
      <c r="B420" s="139" t="s">
        <v>64</v>
      </c>
      <c r="C420" s="139" t="s">
        <v>355</v>
      </c>
      <c r="D420" s="139" t="s">
        <v>159</v>
      </c>
      <c r="E420" s="139" t="s">
        <v>56</v>
      </c>
      <c r="F420" s="139" t="s">
        <v>210</v>
      </c>
      <c r="G420" s="139" t="s">
        <v>356</v>
      </c>
      <c r="H420" s="140"/>
      <c r="I420" s="138"/>
      <c r="J420" s="141"/>
      <c r="K420" s="142"/>
      <c r="L420" s="143"/>
      <c r="M420" s="143"/>
      <c r="N420" s="139"/>
      <c r="O420" s="139"/>
      <c r="P420" s="139"/>
    </row>
    <row r="421" spans="1:18" x14ac:dyDescent="0.4">
      <c r="A421" s="138">
        <v>2</v>
      </c>
      <c r="B421" s="139" t="s">
        <v>64</v>
      </c>
      <c r="C421" s="139" t="s">
        <v>355</v>
      </c>
      <c r="D421" s="139" t="s">
        <v>159</v>
      </c>
      <c r="E421" s="139" t="s">
        <v>56</v>
      </c>
      <c r="F421" s="139" t="s">
        <v>180</v>
      </c>
      <c r="G421" s="139" t="s">
        <v>1018</v>
      </c>
      <c r="H421" s="140">
        <v>3850</v>
      </c>
      <c r="I421" s="138">
        <v>3</v>
      </c>
      <c r="J421" s="143">
        <f>อุดรธานี!F212</f>
        <v>1077203.29</v>
      </c>
      <c r="K421" s="142">
        <f>อุดรธานี!AP212</f>
        <v>1216093.0900000001</v>
      </c>
      <c r="L421" s="143">
        <f>อุดรธานี!AQ212</f>
        <v>3160264.7800000003</v>
      </c>
      <c r="M421" s="143">
        <f>อุดรธานี!AR212</f>
        <v>3261989.4000000004</v>
      </c>
      <c r="N421" s="139"/>
      <c r="O421" s="139"/>
      <c r="P421" s="139"/>
      <c r="Q421" s="131">
        <f t="shared" si="14"/>
        <v>-101724.62000000011</v>
      </c>
      <c r="R421" s="132">
        <f t="shared" si="15"/>
        <v>820.84799480519484</v>
      </c>
    </row>
    <row r="422" spans="1:18" x14ac:dyDescent="0.4">
      <c r="A422" s="138">
        <v>3</v>
      </c>
      <c r="B422" s="139" t="s">
        <v>64</v>
      </c>
      <c r="C422" s="139" t="s">
        <v>355</v>
      </c>
      <c r="D422" s="139" t="s">
        <v>159</v>
      </c>
      <c r="E422" s="139" t="s">
        <v>56</v>
      </c>
      <c r="F422" s="139" t="s">
        <v>180</v>
      </c>
      <c r="G422" s="139" t="s">
        <v>1019</v>
      </c>
      <c r="H422" s="140">
        <v>3381</v>
      </c>
      <c r="I422" s="138">
        <v>3</v>
      </c>
      <c r="J422" s="143">
        <f>อุดรธานี!F213</f>
        <v>468920.35</v>
      </c>
      <c r="K422" s="142">
        <f>อุดรธานี!AP213</f>
        <v>614280.62</v>
      </c>
      <c r="L422" s="143">
        <f>อุดรธานี!AQ213</f>
        <v>2429370.29</v>
      </c>
      <c r="M422" s="143">
        <f>อุดรธานี!AR213</f>
        <v>2268831.29</v>
      </c>
      <c r="N422" s="139"/>
      <c r="O422" s="139"/>
      <c r="P422" s="139"/>
      <c r="Q422" s="131">
        <f t="shared" si="14"/>
        <v>160539</v>
      </c>
      <c r="R422" s="132">
        <f t="shared" si="15"/>
        <v>718.53602188701564</v>
      </c>
    </row>
    <row r="423" spans="1:18" x14ac:dyDescent="0.4">
      <c r="A423" s="138">
        <v>4</v>
      </c>
      <c r="B423" s="139" t="s">
        <v>64</v>
      </c>
      <c r="C423" s="139" t="s">
        <v>355</v>
      </c>
      <c r="D423" s="139" t="s">
        <v>159</v>
      </c>
      <c r="E423" s="139" t="s">
        <v>56</v>
      </c>
      <c r="F423" s="139" t="s">
        <v>180</v>
      </c>
      <c r="G423" s="139" t="s">
        <v>1020</v>
      </c>
      <c r="H423" s="140">
        <v>2640</v>
      </c>
      <c r="I423" s="138">
        <v>2</v>
      </c>
      <c r="J423" s="143">
        <f>อุดรธานี!F214</f>
        <v>626907.29</v>
      </c>
      <c r="K423" s="142">
        <f>อุดรธานี!AP214</f>
        <v>688599.44</v>
      </c>
      <c r="L423" s="143">
        <f>อุดรธานี!AQ214</f>
        <v>2339892.9900000002</v>
      </c>
      <c r="M423" s="143">
        <f>อุดรธานี!AR214</f>
        <v>2398858.31</v>
      </c>
      <c r="N423" s="139"/>
      <c r="O423" s="139"/>
      <c r="P423" s="139"/>
      <c r="Q423" s="131">
        <f t="shared" si="14"/>
        <v>-58965.319999999832</v>
      </c>
      <c r="R423" s="132">
        <f t="shared" si="15"/>
        <v>886.3231022727274</v>
      </c>
    </row>
    <row r="424" spans="1:18" x14ac:dyDescent="0.4">
      <c r="A424" s="138">
        <v>5</v>
      </c>
      <c r="B424" s="139" t="s">
        <v>64</v>
      </c>
      <c r="C424" s="139" t="s">
        <v>355</v>
      </c>
      <c r="D424" s="139" t="s">
        <v>159</v>
      </c>
      <c r="E424" s="139" t="s">
        <v>56</v>
      </c>
      <c r="F424" s="139" t="s">
        <v>180</v>
      </c>
      <c r="G424" s="139" t="s">
        <v>1021</v>
      </c>
      <c r="H424" s="140">
        <v>5792</v>
      </c>
      <c r="I424" s="138">
        <v>4</v>
      </c>
      <c r="J424" s="143">
        <f>อุดรธานี!F215</f>
        <v>1230113.19</v>
      </c>
      <c r="K424" s="142">
        <f>อุดรธานี!AP215</f>
        <v>1366878.3199999998</v>
      </c>
      <c r="L424" s="143">
        <f>อุดรธานี!AQ215</f>
        <v>4703689.6100000003</v>
      </c>
      <c r="M424" s="143">
        <f>อุดรธานี!AR215</f>
        <v>4987999.13</v>
      </c>
      <c r="N424" s="139"/>
      <c r="O424" s="139"/>
      <c r="P424" s="139"/>
      <c r="Q424" s="131">
        <f t="shared" si="14"/>
        <v>-284309.51999999955</v>
      </c>
      <c r="R424" s="132">
        <f t="shared" si="15"/>
        <v>812.10110669889514</v>
      </c>
    </row>
    <row r="425" spans="1:18" x14ac:dyDescent="0.4">
      <c r="A425" s="138">
        <v>6</v>
      </c>
      <c r="B425" s="139" t="s">
        <v>64</v>
      </c>
      <c r="C425" s="139" t="s">
        <v>355</v>
      </c>
      <c r="D425" s="139" t="s">
        <v>159</v>
      </c>
      <c r="E425" s="139" t="s">
        <v>56</v>
      </c>
      <c r="F425" s="139" t="s">
        <v>180</v>
      </c>
      <c r="G425" s="139" t="s">
        <v>1022</v>
      </c>
      <c r="H425" s="140">
        <v>1533</v>
      </c>
      <c r="I425" s="138">
        <v>2</v>
      </c>
      <c r="J425" s="143">
        <f>อุดรธานี!F216</f>
        <v>516783.2</v>
      </c>
      <c r="K425" s="142">
        <f>อุดรธานี!AP216</f>
        <v>646459.6</v>
      </c>
      <c r="L425" s="143">
        <f>อุดรธานี!AQ216</f>
        <v>2143361.09</v>
      </c>
      <c r="M425" s="143">
        <f>อุดรธานี!AR216</f>
        <v>2159408.86</v>
      </c>
      <c r="N425" s="139"/>
      <c r="O425" s="139"/>
      <c r="P425" s="139"/>
      <c r="Q425" s="131">
        <f t="shared" si="14"/>
        <v>-16047.770000000019</v>
      </c>
      <c r="R425" s="132">
        <f t="shared" si="15"/>
        <v>1398.1481343770383</v>
      </c>
    </row>
    <row r="426" spans="1:18" s="150" customFormat="1" x14ac:dyDescent="0.4">
      <c r="A426" s="144">
        <v>20</v>
      </c>
      <c r="B426" s="145" t="s">
        <v>64</v>
      </c>
      <c r="C426" s="145"/>
      <c r="D426" s="145"/>
      <c r="E426" s="145" t="s">
        <v>77</v>
      </c>
      <c r="F426" s="145"/>
      <c r="G426" s="145" t="s">
        <v>357</v>
      </c>
      <c r="H426" s="151">
        <f>SUM(H420:H425)</f>
        <v>17196</v>
      </c>
      <c r="I426" s="144"/>
      <c r="J426" s="147">
        <f>SUM(J420:J425)</f>
        <v>3919927.3200000003</v>
      </c>
      <c r="K426" s="182">
        <f>SUM(K420:K425)</f>
        <v>4532311.0699999994</v>
      </c>
      <c r="L426" s="147">
        <f>SUM(L420:L425)</f>
        <v>14776578.760000002</v>
      </c>
      <c r="M426" s="147">
        <f>SUM(M420:M425)</f>
        <v>15077086.989999998</v>
      </c>
      <c r="N426" s="145">
        <v>5</v>
      </c>
      <c r="O426" s="145">
        <v>5</v>
      </c>
      <c r="P426" s="145">
        <f>N426-O426</f>
        <v>0</v>
      </c>
      <c r="Q426" s="148">
        <f t="shared" si="14"/>
        <v>-300508.22999999672</v>
      </c>
      <c r="R426" s="149">
        <f>L426/H426</f>
        <v>859.30325424517343</v>
      </c>
    </row>
    <row r="427" spans="1:18" x14ac:dyDescent="0.4">
      <c r="A427" s="138">
        <v>1</v>
      </c>
      <c r="B427" s="139" t="s">
        <v>64</v>
      </c>
      <c r="C427" s="139" t="s">
        <v>358</v>
      </c>
      <c r="D427" s="139" t="s">
        <v>359</v>
      </c>
      <c r="E427" s="139" t="s">
        <v>45</v>
      </c>
      <c r="F427" s="139" t="s">
        <v>210</v>
      </c>
      <c r="G427" s="139" t="s">
        <v>360</v>
      </c>
      <c r="H427" s="140"/>
      <c r="I427" s="138"/>
      <c r="J427" s="141"/>
      <c r="K427" s="142"/>
      <c r="L427" s="143"/>
      <c r="M427" s="143"/>
      <c r="N427" s="139"/>
      <c r="O427" s="139"/>
      <c r="P427" s="139"/>
    </row>
    <row r="428" spans="1:18" x14ac:dyDescent="0.4">
      <c r="A428" s="138">
        <v>2</v>
      </c>
      <c r="B428" s="139" t="s">
        <v>64</v>
      </c>
      <c r="C428" s="139" t="s">
        <v>358</v>
      </c>
      <c r="D428" s="139" t="s">
        <v>359</v>
      </c>
      <c r="E428" s="139" t="s">
        <v>45</v>
      </c>
      <c r="F428" s="139" t="s">
        <v>180</v>
      </c>
      <c r="G428" s="139" t="s">
        <v>1023</v>
      </c>
      <c r="H428" s="140">
        <v>6000</v>
      </c>
      <c r="I428" s="138">
        <v>4</v>
      </c>
      <c r="J428" s="143">
        <f>อุดรธานี!F217</f>
        <v>67914.179999999993</v>
      </c>
      <c r="K428" s="142">
        <f>อุดรธานี!AP217</f>
        <v>65691.25</v>
      </c>
      <c r="L428" s="143">
        <f>อุดรธานี!AQ217</f>
        <v>3650543.86</v>
      </c>
      <c r="M428" s="143">
        <f>อุดรธานี!AR217</f>
        <v>3999447.85</v>
      </c>
      <c r="N428" s="139"/>
      <c r="O428" s="139"/>
      <c r="P428" s="139"/>
      <c r="Q428" s="131">
        <f t="shared" si="14"/>
        <v>-348903.99000000022</v>
      </c>
      <c r="R428" s="132">
        <f t="shared" si="15"/>
        <v>608.42397666666659</v>
      </c>
    </row>
    <row r="429" spans="1:18" x14ac:dyDescent="0.4">
      <c r="A429" s="138">
        <v>3</v>
      </c>
      <c r="B429" s="139" t="s">
        <v>64</v>
      </c>
      <c r="C429" s="139" t="s">
        <v>358</v>
      </c>
      <c r="D429" s="139" t="s">
        <v>359</v>
      </c>
      <c r="E429" s="139" t="s">
        <v>45</v>
      </c>
      <c r="F429" s="139" t="s">
        <v>180</v>
      </c>
      <c r="G429" s="139" t="s">
        <v>1024</v>
      </c>
      <c r="H429" s="140">
        <v>2330</v>
      </c>
      <c r="I429" s="138">
        <v>2</v>
      </c>
      <c r="J429" s="143">
        <f>อุดรธานี!F218</f>
        <v>128696.51</v>
      </c>
      <c r="K429" s="142">
        <f>อุดรธานี!AP218</f>
        <v>228920.75</v>
      </c>
      <c r="L429" s="143">
        <f>อุดรธานี!AQ218</f>
        <v>2477491.66</v>
      </c>
      <c r="M429" s="143">
        <f>อุดรธานี!AR218</f>
        <v>2369364.9399999995</v>
      </c>
      <c r="N429" s="139"/>
      <c r="O429" s="139"/>
      <c r="P429" s="139"/>
      <c r="Q429" s="131">
        <f t="shared" si="14"/>
        <v>108126.72000000067</v>
      </c>
      <c r="R429" s="132">
        <f t="shared" si="15"/>
        <v>1063.3011416309014</v>
      </c>
    </row>
    <row r="430" spans="1:18" x14ac:dyDescent="0.4">
      <c r="A430" s="138">
        <v>4</v>
      </c>
      <c r="B430" s="139" t="s">
        <v>64</v>
      </c>
      <c r="C430" s="139" t="s">
        <v>358</v>
      </c>
      <c r="D430" s="139" t="s">
        <v>359</v>
      </c>
      <c r="E430" s="139" t="s">
        <v>45</v>
      </c>
      <c r="F430" s="139" t="s">
        <v>180</v>
      </c>
      <c r="G430" s="139" t="s">
        <v>1025</v>
      </c>
      <c r="H430" s="140">
        <v>2684</v>
      </c>
      <c r="I430" s="138">
        <v>2</v>
      </c>
      <c r="J430" s="143">
        <f>อุดรธานี!F219</f>
        <v>234883.26</v>
      </c>
      <c r="K430" s="142">
        <f>อุดรธานี!AP219</f>
        <v>308138.92000000004</v>
      </c>
      <c r="L430" s="143">
        <f>อุดรธานี!AQ219</f>
        <v>2853060.23</v>
      </c>
      <c r="M430" s="143">
        <f>อุดรธานี!AR219</f>
        <v>2660056.5900000003</v>
      </c>
      <c r="N430" s="139"/>
      <c r="O430" s="139"/>
      <c r="P430" s="139"/>
      <c r="Q430" s="131">
        <f t="shared" si="14"/>
        <v>193003.63999999966</v>
      </c>
      <c r="R430" s="132">
        <f t="shared" si="15"/>
        <v>1062.9881631892697</v>
      </c>
    </row>
    <row r="431" spans="1:18" x14ac:dyDescent="0.4">
      <c r="A431" s="138">
        <v>5</v>
      </c>
      <c r="B431" s="139" t="s">
        <v>64</v>
      </c>
      <c r="C431" s="139" t="s">
        <v>358</v>
      </c>
      <c r="D431" s="139" t="s">
        <v>359</v>
      </c>
      <c r="E431" s="139" t="s">
        <v>45</v>
      </c>
      <c r="F431" s="139" t="s">
        <v>180</v>
      </c>
      <c r="G431" s="139" t="s">
        <v>1026</v>
      </c>
      <c r="H431" s="140">
        <v>7170</v>
      </c>
      <c r="I431" s="138">
        <v>5</v>
      </c>
      <c r="J431" s="143">
        <f>อุดรธานี!F220</f>
        <v>143882.12</v>
      </c>
      <c r="K431" s="142">
        <f>อุดรธานี!AP220</f>
        <v>421343.04000000004</v>
      </c>
      <c r="L431" s="143">
        <f>อุดรธานี!AQ220</f>
        <v>5766029.7800000003</v>
      </c>
      <c r="M431" s="143">
        <f>อุดรธานี!AR220</f>
        <v>5640775.4699999997</v>
      </c>
      <c r="N431" s="139"/>
      <c r="O431" s="139"/>
      <c r="P431" s="139"/>
      <c r="Q431" s="131">
        <f t="shared" si="14"/>
        <v>125254.31000000052</v>
      </c>
      <c r="R431" s="132">
        <f t="shared" si="15"/>
        <v>804.18825383542537</v>
      </c>
    </row>
    <row r="432" spans="1:18" s="150" customFormat="1" x14ac:dyDescent="0.4">
      <c r="A432" s="144">
        <v>21</v>
      </c>
      <c r="B432" s="145" t="s">
        <v>64</v>
      </c>
      <c r="C432" s="145"/>
      <c r="D432" s="145"/>
      <c r="E432" s="145" t="s">
        <v>77</v>
      </c>
      <c r="F432" s="145"/>
      <c r="G432" s="145" t="s">
        <v>361</v>
      </c>
      <c r="H432" s="151">
        <f>SUM(H427:H431)</f>
        <v>18184</v>
      </c>
      <c r="I432" s="144"/>
      <c r="J432" s="147">
        <f>SUM(J427:J431)</f>
        <v>575376.07000000007</v>
      </c>
      <c r="K432" s="147">
        <f>SUM(K427:K431)</f>
        <v>1024093.9600000001</v>
      </c>
      <c r="L432" s="147">
        <f>SUM(L427:L431)</f>
        <v>14747125.530000001</v>
      </c>
      <c r="M432" s="147">
        <f>SUM(M427:M431)</f>
        <v>14669644.849999998</v>
      </c>
      <c r="N432" s="145">
        <v>4</v>
      </c>
      <c r="O432" s="145">
        <v>4</v>
      </c>
      <c r="P432" s="145">
        <f>N432-O432</f>
        <v>0</v>
      </c>
      <c r="Q432" s="148">
        <f t="shared" si="14"/>
        <v>77480.680000003427</v>
      </c>
      <c r="R432" s="149">
        <f t="shared" si="15"/>
        <v>810.99458479982411</v>
      </c>
    </row>
    <row r="433" spans="1:18" s="150" customFormat="1" ht="24" customHeight="1" thickBot="1" x14ac:dyDescent="0.45">
      <c r="A433" s="159"/>
      <c r="B433" s="160" t="s">
        <v>64</v>
      </c>
      <c r="C433" s="160" t="s">
        <v>64</v>
      </c>
      <c r="D433" s="160" t="s">
        <v>64</v>
      </c>
      <c r="E433" s="160" t="s">
        <v>64</v>
      </c>
      <c r="F433" s="160"/>
      <c r="G433" s="160" t="s">
        <v>362</v>
      </c>
      <c r="H433" s="161">
        <f>H210+H223+H236+H254+H265+H281+H289+H295+H309+H321+H338+H360+H371+H386+H393+H399+H410+H416+H419+H426+H432</f>
        <v>1025314</v>
      </c>
      <c r="I433" s="159"/>
      <c r="J433" s="162">
        <f t="shared" ref="J433:O433" si="16">J210+J223+J236+J254+J265+J281+J289+J295+J309+J321+J338+J360+J371+J386+J393+J399+J410+J416+J419+J426+J432</f>
        <v>94377370.569999993</v>
      </c>
      <c r="K433" s="163">
        <f t="shared" si="16"/>
        <v>123985757.37999998</v>
      </c>
      <c r="L433" s="162">
        <f t="shared" si="16"/>
        <v>741502348.10000014</v>
      </c>
      <c r="M433" s="162">
        <f t="shared" si="16"/>
        <v>737426286.83999991</v>
      </c>
      <c r="N433" s="160">
        <f t="shared" si="16"/>
        <v>210</v>
      </c>
      <c r="O433" s="160">
        <f t="shared" si="16"/>
        <v>210</v>
      </c>
      <c r="P433" s="160">
        <f>N433-O433</f>
        <v>0</v>
      </c>
      <c r="Q433" s="148">
        <f t="shared" si="14"/>
        <v>4076061.2600002289</v>
      </c>
      <c r="R433" s="149">
        <f t="shared" si="15"/>
        <v>723.19538024449105</v>
      </c>
    </row>
    <row r="434" spans="1:18" ht="24" customHeight="1" thickTop="1" thickBot="1" x14ac:dyDescent="0.45">
      <c r="A434" s="164"/>
      <c r="B434" s="165"/>
      <c r="C434" s="165"/>
      <c r="D434" s="165"/>
      <c r="E434" s="330" t="s">
        <v>363</v>
      </c>
      <c r="F434" s="331"/>
      <c r="G434" s="332"/>
      <c r="H434" s="166"/>
      <c r="I434" s="164"/>
      <c r="J434" s="167">
        <f>J433/O433</f>
        <v>449416.05033333332</v>
      </c>
      <c r="K434" s="168">
        <f>K433/O433</f>
        <v>590408.36847619037</v>
      </c>
      <c r="L434" s="167">
        <f>L433/O433</f>
        <v>3530963.5623809532</v>
      </c>
      <c r="M434" s="167">
        <f>M433/O433</f>
        <v>3511553.7468571425</v>
      </c>
      <c r="N434" s="216"/>
      <c r="O434" s="216"/>
      <c r="P434" s="216"/>
      <c r="Q434" s="131">
        <f t="shared" si="14"/>
        <v>19409.815523810685</v>
      </c>
    </row>
    <row r="435" spans="1:18" ht="21.6" thickTop="1" x14ac:dyDescent="0.4">
      <c r="A435" s="169">
        <v>1</v>
      </c>
      <c r="B435" s="170" t="s">
        <v>60</v>
      </c>
      <c r="C435" s="170" t="s">
        <v>364</v>
      </c>
      <c r="D435" s="170" t="s">
        <v>365</v>
      </c>
      <c r="E435" s="170" t="s">
        <v>366</v>
      </c>
      <c r="F435" s="170" t="s">
        <v>177</v>
      </c>
      <c r="G435" s="170" t="s">
        <v>367</v>
      </c>
      <c r="H435" s="171"/>
      <c r="I435" s="169"/>
      <c r="J435" s="172"/>
      <c r="K435" s="173"/>
      <c r="L435" s="174"/>
      <c r="M435" s="174"/>
      <c r="N435" s="170"/>
      <c r="O435" s="170"/>
      <c r="P435" s="170"/>
    </row>
    <row r="436" spans="1:18" x14ac:dyDescent="0.4">
      <c r="A436" s="138">
        <v>2</v>
      </c>
      <c r="B436" s="139" t="s">
        <v>60</v>
      </c>
      <c r="C436" s="139" t="s">
        <v>364</v>
      </c>
      <c r="D436" s="139" t="s">
        <v>365</v>
      </c>
      <c r="E436" s="139" t="s">
        <v>366</v>
      </c>
      <c r="F436" s="139" t="s">
        <v>180</v>
      </c>
      <c r="G436" s="139" t="s">
        <v>688</v>
      </c>
      <c r="H436" s="140">
        <v>6411</v>
      </c>
      <c r="I436" s="138">
        <v>5</v>
      </c>
      <c r="J436" s="141">
        <f>SUM('เลย '!F4)</f>
        <v>741571.51</v>
      </c>
      <c r="K436" s="142">
        <f>SUM('เลย '!AI4)</f>
        <v>834664.80999999994</v>
      </c>
      <c r="L436" s="143">
        <f>'เลย '!AJ4</f>
        <v>4448831.75</v>
      </c>
      <c r="M436" s="143">
        <f>'เลย '!AK4</f>
        <v>4302144.6399999997</v>
      </c>
      <c r="N436" s="139"/>
      <c r="O436" s="139"/>
      <c r="P436" s="139"/>
      <c r="Q436" s="131">
        <f t="shared" si="14"/>
        <v>146687.11000000034</v>
      </c>
      <c r="R436" s="132">
        <f t="shared" si="15"/>
        <v>693.93725627827178</v>
      </c>
    </row>
    <row r="437" spans="1:18" x14ac:dyDescent="0.4">
      <c r="A437" s="138">
        <v>3</v>
      </c>
      <c r="B437" s="139" t="s">
        <v>60</v>
      </c>
      <c r="C437" s="139" t="s">
        <v>364</v>
      </c>
      <c r="D437" s="139" t="s">
        <v>365</v>
      </c>
      <c r="E437" s="139" t="s">
        <v>366</v>
      </c>
      <c r="F437" s="139" t="s">
        <v>180</v>
      </c>
      <c r="G437" s="139" t="s">
        <v>689</v>
      </c>
      <c r="H437" s="140">
        <v>2059</v>
      </c>
      <c r="I437" s="138">
        <v>2</v>
      </c>
      <c r="J437" s="141">
        <f>SUM('เลย '!F5)</f>
        <v>257206.22</v>
      </c>
      <c r="K437" s="142">
        <f>SUM('เลย '!AI5)</f>
        <v>128854.82999999999</v>
      </c>
      <c r="L437" s="143">
        <f>'เลย '!AJ5</f>
        <v>2084031.46</v>
      </c>
      <c r="M437" s="143">
        <f>'เลย '!AK5</f>
        <v>2241012.92</v>
      </c>
      <c r="N437" s="139"/>
      <c r="O437" s="139"/>
      <c r="P437" s="139"/>
      <c r="Q437" s="131">
        <f t="shared" si="14"/>
        <v>-156981.45999999996</v>
      </c>
      <c r="R437" s="132">
        <f t="shared" si="15"/>
        <v>1012.1570956775133</v>
      </c>
    </row>
    <row r="438" spans="1:18" x14ac:dyDescent="0.4">
      <c r="A438" s="138">
        <v>4</v>
      </c>
      <c r="B438" s="139" t="s">
        <v>60</v>
      </c>
      <c r="C438" s="139" t="s">
        <v>364</v>
      </c>
      <c r="D438" s="139" t="s">
        <v>365</v>
      </c>
      <c r="E438" s="139" t="s">
        <v>366</v>
      </c>
      <c r="F438" s="139" t="s">
        <v>180</v>
      </c>
      <c r="G438" s="139" t="s">
        <v>690</v>
      </c>
      <c r="H438" s="140">
        <v>6691</v>
      </c>
      <c r="I438" s="138">
        <v>5</v>
      </c>
      <c r="J438" s="141">
        <f>SUM('เลย '!F6)</f>
        <v>515535.24</v>
      </c>
      <c r="K438" s="142">
        <f>SUM('เลย '!AI6)</f>
        <v>664011.47</v>
      </c>
      <c r="L438" s="143">
        <f>'เลย '!AJ6</f>
        <v>5383918.0299999993</v>
      </c>
      <c r="M438" s="143">
        <f>'เลย '!AK6</f>
        <v>5739954.3599999994</v>
      </c>
      <c r="N438" s="139"/>
      <c r="O438" s="139"/>
      <c r="P438" s="139"/>
      <c r="Q438" s="131">
        <f t="shared" si="14"/>
        <v>-356036.33000000007</v>
      </c>
      <c r="R438" s="132">
        <f t="shared" si="15"/>
        <v>804.65072933791646</v>
      </c>
    </row>
    <row r="439" spans="1:18" x14ac:dyDescent="0.4">
      <c r="A439" s="138">
        <v>5</v>
      </c>
      <c r="B439" s="139" t="s">
        <v>60</v>
      </c>
      <c r="C439" s="139" t="s">
        <v>364</v>
      </c>
      <c r="D439" s="139" t="s">
        <v>365</v>
      </c>
      <c r="E439" s="139" t="s">
        <v>366</v>
      </c>
      <c r="F439" s="139" t="s">
        <v>180</v>
      </c>
      <c r="G439" s="139" t="s">
        <v>691</v>
      </c>
      <c r="H439" s="140">
        <v>3434</v>
      </c>
      <c r="I439" s="138">
        <v>3</v>
      </c>
      <c r="J439" s="141">
        <f>SUM('เลย '!F7)</f>
        <v>549793.06999999995</v>
      </c>
      <c r="K439" s="142">
        <f>SUM('เลย '!AI7)</f>
        <v>621071.79999999993</v>
      </c>
      <c r="L439" s="143">
        <f>'เลย '!AJ7</f>
        <v>2861482.36</v>
      </c>
      <c r="M439" s="143">
        <f>'เลย '!AK7</f>
        <v>2873508.2299999995</v>
      </c>
      <c r="N439" s="139"/>
      <c r="O439" s="139"/>
      <c r="P439" s="139"/>
      <c r="Q439" s="131">
        <f t="shared" si="14"/>
        <v>-12025.869999999646</v>
      </c>
      <c r="R439" s="132">
        <f t="shared" si="15"/>
        <v>833.27966220151427</v>
      </c>
    </row>
    <row r="440" spans="1:18" x14ac:dyDescent="0.4">
      <c r="A440" s="138">
        <v>6</v>
      </c>
      <c r="B440" s="139" t="s">
        <v>60</v>
      </c>
      <c r="C440" s="139" t="s">
        <v>364</v>
      </c>
      <c r="D440" s="139" t="s">
        <v>365</v>
      </c>
      <c r="E440" s="139" t="s">
        <v>366</v>
      </c>
      <c r="F440" s="139" t="s">
        <v>180</v>
      </c>
      <c r="G440" s="139" t="s">
        <v>692</v>
      </c>
      <c r="H440" s="140">
        <v>3172</v>
      </c>
      <c r="I440" s="138">
        <v>3</v>
      </c>
      <c r="J440" s="141">
        <f>SUM('เลย '!F8)</f>
        <v>523459.01</v>
      </c>
      <c r="K440" s="142">
        <f>SUM('เลย '!AI8)</f>
        <v>551144.84000000008</v>
      </c>
      <c r="L440" s="143">
        <f>'เลย '!AJ8</f>
        <v>2119277.77</v>
      </c>
      <c r="M440" s="143">
        <f>'เลย '!AK8</f>
        <v>2036150.3699999999</v>
      </c>
      <c r="N440" s="139"/>
      <c r="O440" s="139"/>
      <c r="P440" s="139"/>
      <c r="Q440" s="131">
        <f t="shared" si="14"/>
        <v>83127.40000000014</v>
      </c>
      <c r="R440" s="132">
        <f t="shared" si="15"/>
        <v>668.12035624211853</v>
      </c>
    </row>
    <row r="441" spans="1:18" x14ac:dyDescent="0.4">
      <c r="A441" s="138">
        <v>7</v>
      </c>
      <c r="B441" s="139" t="s">
        <v>60</v>
      </c>
      <c r="C441" s="139" t="s">
        <v>364</v>
      </c>
      <c r="D441" s="139" t="s">
        <v>365</v>
      </c>
      <c r="E441" s="139" t="s">
        <v>366</v>
      </c>
      <c r="F441" s="139" t="s">
        <v>180</v>
      </c>
      <c r="G441" s="139" t="s">
        <v>693</v>
      </c>
      <c r="H441" s="140">
        <v>3172</v>
      </c>
      <c r="I441" s="138">
        <v>3</v>
      </c>
      <c r="J441" s="141">
        <f>SUM('เลย '!F9)</f>
        <v>573652.97</v>
      </c>
      <c r="K441" s="142">
        <f>SUM('เลย '!AI9)</f>
        <v>647005.25</v>
      </c>
      <c r="L441" s="143">
        <f>'เลย '!AJ9</f>
        <v>2396012.4</v>
      </c>
      <c r="M441" s="143">
        <f>'เลย '!AK9</f>
        <v>2284793.0100000002</v>
      </c>
      <c r="N441" s="139"/>
      <c r="O441" s="139"/>
      <c r="P441" s="139"/>
      <c r="Q441" s="131">
        <f t="shared" si="14"/>
        <v>111219.38999999966</v>
      </c>
      <c r="R441" s="132">
        <f t="shared" si="15"/>
        <v>755.36330390920557</v>
      </c>
    </row>
    <row r="442" spans="1:18" x14ac:dyDescent="0.4">
      <c r="A442" s="138">
        <v>8</v>
      </c>
      <c r="B442" s="139" t="s">
        <v>60</v>
      </c>
      <c r="C442" s="139" t="s">
        <v>364</v>
      </c>
      <c r="D442" s="139" t="s">
        <v>365</v>
      </c>
      <c r="E442" s="139" t="s">
        <v>366</v>
      </c>
      <c r="F442" s="139" t="s">
        <v>180</v>
      </c>
      <c r="G442" s="139" t="s">
        <v>694</v>
      </c>
      <c r="H442" s="140">
        <v>1819</v>
      </c>
      <c r="I442" s="138">
        <v>2</v>
      </c>
      <c r="J442" s="141">
        <f>SUM('เลย '!F10)</f>
        <v>210313.39</v>
      </c>
      <c r="K442" s="142">
        <f>SUM('เลย '!AI10)</f>
        <v>286776.02</v>
      </c>
      <c r="L442" s="143">
        <f>'เลย '!AJ10</f>
        <v>2097189.7199999997</v>
      </c>
      <c r="M442" s="143">
        <f>'เลย '!AK10</f>
        <v>2142383.2199999997</v>
      </c>
      <c r="N442" s="139"/>
      <c r="O442" s="139"/>
      <c r="P442" s="139"/>
      <c r="Q442" s="131">
        <f t="shared" si="14"/>
        <v>-45193.5</v>
      </c>
      <c r="R442" s="132">
        <f t="shared" si="15"/>
        <v>1152.9355250137437</v>
      </c>
    </row>
    <row r="443" spans="1:18" x14ac:dyDescent="0.4">
      <c r="A443" s="138">
        <v>9</v>
      </c>
      <c r="B443" s="139" t="s">
        <v>60</v>
      </c>
      <c r="C443" s="139" t="s">
        <v>364</v>
      </c>
      <c r="D443" s="139" t="s">
        <v>365</v>
      </c>
      <c r="E443" s="139" t="s">
        <v>366</v>
      </c>
      <c r="F443" s="139" t="s">
        <v>180</v>
      </c>
      <c r="G443" s="139" t="s">
        <v>695</v>
      </c>
      <c r="H443" s="140">
        <v>6183</v>
      </c>
      <c r="I443" s="138">
        <v>5</v>
      </c>
      <c r="J443" s="141">
        <f>SUM('เลย '!F11)</f>
        <v>1139975.58</v>
      </c>
      <c r="K443" s="142">
        <f>SUM('เลย '!AI11)</f>
        <v>1221946.7500000002</v>
      </c>
      <c r="L443" s="143">
        <f>'เลย '!AJ11</f>
        <v>3852767.7</v>
      </c>
      <c r="M443" s="143">
        <f>'เลย '!AK11</f>
        <v>4011255.81</v>
      </c>
      <c r="N443" s="139"/>
      <c r="O443" s="139"/>
      <c r="P443" s="139"/>
      <c r="Q443" s="131">
        <f t="shared" si="14"/>
        <v>-158488.10999999987</v>
      </c>
      <c r="R443" s="132">
        <f t="shared" si="15"/>
        <v>623.12270742358078</v>
      </c>
    </row>
    <row r="444" spans="1:18" x14ac:dyDescent="0.4">
      <c r="A444" s="138">
        <v>10</v>
      </c>
      <c r="B444" s="139" t="s">
        <v>60</v>
      </c>
      <c r="C444" s="139" t="s">
        <v>364</v>
      </c>
      <c r="D444" s="139" t="s">
        <v>365</v>
      </c>
      <c r="E444" s="139" t="s">
        <v>366</v>
      </c>
      <c r="F444" s="139" t="s">
        <v>180</v>
      </c>
      <c r="G444" s="139" t="s">
        <v>696</v>
      </c>
      <c r="H444" s="140">
        <v>2360</v>
      </c>
      <c r="I444" s="138">
        <v>2</v>
      </c>
      <c r="J444" s="141">
        <f>SUM('เลย '!F12)</f>
        <v>612753.02</v>
      </c>
      <c r="K444" s="142">
        <f>SUM('เลย '!AI12)</f>
        <v>673829.77</v>
      </c>
      <c r="L444" s="143">
        <f>'เลย '!AJ12</f>
        <v>2852197.89</v>
      </c>
      <c r="M444" s="143">
        <f>'เลย '!AK12</f>
        <v>2817776.0100000002</v>
      </c>
      <c r="N444" s="139"/>
      <c r="O444" s="139"/>
      <c r="P444" s="139"/>
      <c r="Q444" s="131">
        <f t="shared" si="14"/>
        <v>34421.879999999888</v>
      </c>
      <c r="R444" s="132">
        <f t="shared" si="15"/>
        <v>1208.5584279661018</v>
      </c>
    </row>
    <row r="445" spans="1:18" x14ac:dyDescent="0.4">
      <c r="A445" s="138">
        <v>11</v>
      </c>
      <c r="B445" s="139" t="s">
        <v>60</v>
      </c>
      <c r="C445" s="139" t="s">
        <v>364</v>
      </c>
      <c r="D445" s="139" t="s">
        <v>365</v>
      </c>
      <c r="E445" s="139" t="s">
        <v>366</v>
      </c>
      <c r="F445" s="139" t="s">
        <v>180</v>
      </c>
      <c r="G445" s="139" t="s">
        <v>697</v>
      </c>
      <c r="H445" s="140">
        <v>5028</v>
      </c>
      <c r="I445" s="138">
        <v>4</v>
      </c>
      <c r="J445" s="141">
        <f>SUM('เลย '!F13)</f>
        <v>478950.41</v>
      </c>
      <c r="K445" s="142">
        <f>SUM('เลย '!AI13)</f>
        <v>596700.01</v>
      </c>
      <c r="L445" s="143">
        <f>'เลย '!AJ13</f>
        <v>3078227.48</v>
      </c>
      <c r="M445" s="143">
        <f>'เลย '!AK13</f>
        <v>2995252.78</v>
      </c>
      <c r="N445" s="139"/>
      <c r="O445" s="139"/>
      <c r="P445" s="139"/>
      <c r="Q445" s="131">
        <f t="shared" si="14"/>
        <v>82974.700000000186</v>
      </c>
      <c r="R445" s="132">
        <f t="shared" si="15"/>
        <v>612.21708035003974</v>
      </c>
    </row>
    <row r="446" spans="1:18" x14ac:dyDescent="0.4">
      <c r="A446" s="138">
        <v>12</v>
      </c>
      <c r="B446" s="139" t="s">
        <v>60</v>
      </c>
      <c r="C446" s="139" t="s">
        <v>364</v>
      </c>
      <c r="D446" s="139" t="s">
        <v>365</v>
      </c>
      <c r="E446" s="139" t="s">
        <v>366</v>
      </c>
      <c r="F446" s="139" t="s">
        <v>180</v>
      </c>
      <c r="G446" s="139" t="s">
        <v>698</v>
      </c>
      <c r="H446" s="140">
        <v>3227</v>
      </c>
      <c r="I446" s="138">
        <v>3</v>
      </c>
      <c r="J446" s="141">
        <f>SUM('เลย '!F14)</f>
        <v>175308.35</v>
      </c>
      <c r="K446" s="142">
        <f>SUM('เลย '!AI14)</f>
        <v>172421.51</v>
      </c>
      <c r="L446" s="143">
        <f>'เลย '!AJ14</f>
        <v>3488495.1500000004</v>
      </c>
      <c r="M446" s="143">
        <f>'เลย '!AK14</f>
        <v>3848187.26</v>
      </c>
      <c r="N446" s="139"/>
      <c r="O446" s="139"/>
      <c r="P446" s="139"/>
      <c r="Q446" s="131">
        <f t="shared" si="14"/>
        <v>-359692.1099999994</v>
      </c>
      <c r="R446" s="132">
        <f t="shared" si="15"/>
        <v>1081.0335140997831</v>
      </c>
    </row>
    <row r="447" spans="1:18" x14ac:dyDescent="0.4">
      <c r="A447" s="138">
        <v>13</v>
      </c>
      <c r="B447" s="139" t="s">
        <v>60</v>
      </c>
      <c r="C447" s="139" t="s">
        <v>364</v>
      </c>
      <c r="D447" s="139" t="s">
        <v>365</v>
      </c>
      <c r="E447" s="139" t="s">
        <v>366</v>
      </c>
      <c r="F447" s="139" t="s">
        <v>180</v>
      </c>
      <c r="G447" s="139" t="s">
        <v>699</v>
      </c>
      <c r="H447" s="140">
        <v>5146</v>
      </c>
      <c r="I447" s="138">
        <v>4</v>
      </c>
      <c r="J447" s="141">
        <f>SUM('เลย '!F15)</f>
        <v>897720.33</v>
      </c>
      <c r="K447" s="142">
        <f>SUM('เลย '!AI15)</f>
        <v>1136159.0699999998</v>
      </c>
      <c r="L447" s="143">
        <f>'เลย '!AJ15</f>
        <v>3851849.31</v>
      </c>
      <c r="M447" s="143">
        <f>'เลย '!AK15</f>
        <v>3683447.6000000006</v>
      </c>
      <c r="N447" s="139"/>
      <c r="O447" s="139"/>
      <c r="P447" s="139"/>
      <c r="Q447" s="131">
        <f t="shared" si="14"/>
        <v>168401.7099999995</v>
      </c>
      <c r="R447" s="132">
        <f t="shared" si="15"/>
        <v>748.51327438787405</v>
      </c>
    </row>
    <row r="448" spans="1:18" x14ac:dyDescent="0.4">
      <c r="A448" s="138">
        <v>14</v>
      </c>
      <c r="B448" s="139" t="s">
        <v>60</v>
      </c>
      <c r="C448" s="139" t="s">
        <v>364</v>
      </c>
      <c r="D448" s="139" t="s">
        <v>365</v>
      </c>
      <c r="E448" s="139" t="s">
        <v>366</v>
      </c>
      <c r="F448" s="139" t="s">
        <v>180</v>
      </c>
      <c r="G448" s="139" t="s">
        <v>700</v>
      </c>
      <c r="H448" s="140">
        <v>3255</v>
      </c>
      <c r="I448" s="138">
        <v>3</v>
      </c>
      <c r="J448" s="141">
        <f>SUM('เลย '!F16)</f>
        <v>255360.73</v>
      </c>
      <c r="K448" s="142">
        <f>SUM('เลย '!AI16)</f>
        <v>273284.77999999997</v>
      </c>
      <c r="L448" s="143">
        <f>'เลย '!AJ16</f>
        <v>2835404.65</v>
      </c>
      <c r="M448" s="143">
        <f>'เลย '!AK16</f>
        <v>3009589.7399999998</v>
      </c>
      <c r="N448" s="139"/>
      <c r="O448" s="139"/>
      <c r="P448" s="139"/>
      <c r="Q448" s="131">
        <f t="shared" si="14"/>
        <v>-174185.08999999985</v>
      </c>
      <c r="R448" s="132">
        <f t="shared" si="15"/>
        <v>871.09205837173579</v>
      </c>
    </row>
    <row r="449" spans="1:18" x14ac:dyDescent="0.4">
      <c r="A449" s="138">
        <v>15</v>
      </c>
      <c r="B449" s="139" t="s">
        <v>60</v>
      </c>
      <c r="C449" s="139" t="s">
        <v>364</v>
      </c>
      <c r="D449" s="139" t="s">
        <v>365</v>
      </c>
      <c r="E449" s="139" t="s">
        <v>366</v>
      </c>
      <c r="F449" s="139" t="s">
        <v>180</v>
      </c>
      <c r="G449" s="139" t="s">
        <v>701</v>
      </c>
      <c r="H449" s="140">
        <v>4631</v>
      </c>
      <c r="I449" s="138">
        <v>4</v>
      </c>
      <c r="J449" s="141">
        <f>SUM('เลย '!F17)</f>
        <v>1151906.45</v>
      </c>
      <c r="K449" s="142">
        <f>SUM('เลย '!AI17)</f>
        <v>1324370.51</v>
      </c>
      <c r="L449" s="143">
        <f>'เลย '!AJ17</f>
        <v>2751003.5</v>
      </c>
      <c r="M449" s="143">
        <f>'เลย '!AK17</f>
        <v>2738793.44</v>
      </c>
      <c r="N449" s="139"/>
      <c r="O449" s="139"/>
      <c r="P449" s="139"/>
      <c r="Q449" s="131">
        <f t="shared" si="14"/>
        <v>12210.060000000056</v>
      </c>
      <c r="R449" s="132">
        <f t="shared" si="15"/>
        <v>594.04091988771324</v>
      </c>
    </row>
    <row r="450" spans="1:18" x14ac:dyDescent="0.4">
      <c r="A450" s="138">
        <v>16</v>
      </c>
      <c r="B450" s="139" t="s">
        <v>60</v>
      </c>
      <c r="C450" s="139" t="s">
        <v>364</v>
      </c>
      <c r="D450" s="139" t="s">
        <v>365</v>
      </c>
      <c r="E450" s="139" t="s">
        <v>366</v>
      </c>
      <c r="F450" s="139" t="s">
        <v>180</v>
      </c>
      <c r="G450" s="139" t="s">
        <v>702</v>
      </c>
      <c r="H450" s="140">
        <v>4306</v>
      </c>
      <c r="I450" s="138">
        <v>3</v>
      </c>
      <c r="J450" s="141">
        <f>SUM('เลย '!F18)</f>
        <v>696949.46</v>
      </c>
      <c r="K450" s="142">
        <f>SUM('เลย '!AI18)</f>
        <v>839334.83</v>
      </c>
      <c r="L450" s="143">
        <f>'เลย '!AJ18</f>
        <v>4288909.1100000003</v>
      </c>
      <c r="M450" s="143">
        <f>'เลย '!AK18</f>
        <v>4055321.4</v>
      </c>
      <c r="N450" s="139"/>
      <c r="O450" s="139"/>
      <c r="P450" s="139"/>
      <c r="Q450" s="131">
        <f t="shared" si="14"/>
        <v>233587.71000000043</v>
      </c>
      <c r="R450" s="132">
        <f t="shared" si="15"/>
        <v>996.0309126799815</v>
      </c>
    </row>
    <row r="451" spans="1:18" x14ac:dyDescent="0.4">
      <c r="A451" s="138">
        <v>17</v>
      </c>
      <c r="B451" s="139" t="s">
        <v>60</v>
      </c>
      <c r="C451" s="139" t="s">
        <v>364</v>
      </c>
      <c r="D451" s="139" t="s">
        <v>365</v>
      </c>
      <c r="E451" s="139" t="s">
        <v>366</v>
      </c>
      <c r="F451" s="139" t="s">
        <v>180</v>
      </c>
      <c r="G451" s="139" t="s">
        <v>703</v>
      </c>
      <c r="H451" s="140">
        <v>5667</v>
      </c>
      <c r="I451" s="138">
        <v>4</v>
      </c>
      <c r="J451" s="141">
        <f>SUM('เลย '!F19)</f>
        <v>1666216.66</v>
      </c>
      <c r="K451" s="142">
        <f>SUM('เลย '!AI19)</f>
        <v>1798856.8499999999</v>
      </c>
      <c r="L451" s="143">
        <f>'เลย '!AJ19</f>
        <v>3674801.79</v>
      </c>
      <c r="M451" s="143">
        <f>'เลย '!AK19</f>
        <v>2993164.1599999997</v>
      </c>
      <c r="N451" s="139"/>
      <c r="O451" s="139"/>
      <c r="P451" s="139"/>
      <c r="Q451" s="131">
        <f t="shared" si="14"/>
        <v>681637.63000000035</v>
      </c>
      <c r="R451" s="132">
        <f t="shared" si="15"/>
        <v>648.45628904182104</v>
      </c>
    </row>
    <row r="452" spans="1:18" x14ac:dyDescent="0.4">
      <c r="A452" s="138">
        <v>18</v>
      </c>
      <c r="B452" s="139" t="s">
        <v>60</v>
      </c>
      <c r="C452" s="139" t="s">
        <v>364</v>
      </c>
      <c r="D452" s="139" t="s">
        <v>365</v>
      </c>
      <c r="E452" s="139" t="s">
        <v>366</v>
      </c>
      <c r="F452" s="139" t="s">
        <v>180</v>
      </c>
      <c r="G452" s="139" t="s">
        <v>704</v>
      </c>
      <c r="H452" s="140">
        <v>1990</v>
      </c>
      <c r="I452" s="138">
        <v>2</v>
      </c>
      <c r="J452" s="141">
        <f>SUM('เลย '!F20)</f>
        <v>164319.22</v>
      </c>
      <c r="K452" s="142">
        <f>SUM('เลย '!AI20)</f>
        <v>133624.53</v>
      </c>
      <c r="L452" s="143">
        <f>'เลย '!AJ20</f>
        <v>2483841.96</v>
      </c>
      <c r="M452" s="143">
        <f>'เลย '!AK20</f>
        <v>2541982.8200000003</v>
      </c>
      <c r="N452" s="139"/>
      <c r="O452" s="139"/>
      <c r="P452" s="139"/>
      <c r="Q452" s="131">
        <f t="shared" si="14"/>
        <v>-58140.860000000335</v>
      </c>
      <c r="R452" s="132">
        <f t="shared" si="15"/>
        <v>1248.1617889447236</v>
      </c>
    </row>
    <row r="453" spans="1:18" x14ac:dyDescent="0.4">
      <c r="A453" s="138">
        <v>19</v>
      </c>
      <c r="B453" s="139" t="s">
        <v>60</v>
      </c>
      <c r="C453" s="139" t="s">
        <v>364</v>
      </c>
      <c r="D453" s="139" t="s">
        <v>365</v>
      </c>
      <c r="E453" s="139" t="s">
        <v>366</v>
      </c>
      <c r="F453" s="139" t="s">
        <v>180</v>
      </c>
      <c r="G453" s="139" t="s">
        <v>705</v>
      </c>
      <c r="H453" s="140">
        <v>2504</v>
      </c>
      <c r="I453" s="138">
        <v>2</v>
      </c>
      <c r="J453" s="141">
        <f>SUM('เลย '!F21)</f>
        <v>308648.14</v>
      </c>
      <c r="K453" s="142">
        <f>SUM('เลย '!AI21)</f>
        <v>341074.36</v>
      </c>
      <c r="L453" s="143">
        <f>'เลย '!AJ21</f>
        <v>2338334.48</v>
      </c>
      <c r="M453" s="143">
        <f>'เลย '!AK21</f>
        <v>2563707.83</v>
      </c>
      <c r="N453" s="139"/>
      <c r="O453" s="139"/>
      <c r="P453" s="139"/>
      <c r="Q453" s="131">
        <f t="shared" si="14"/>
        <v>-225373.35000000009</v>
      </c>
      <c r="R453" s="132">
        <f t="shared" si="15"/>
        <v>933.83964856230034</v>
      </c>
    </row>
    <row r="454" spans="1:18" x14ac:dyDescent="0.4">
      <c r="A454" s="138">
        <v>20</v>
      </c>
      <c r="B454" s="139" t="s">
        <v>60</v>
      </c>
      <c r="C454" s="139" t="s">
        <v>364</v>
      </c>
      <c r="D454" s="139" t="s">
        <v>365</v>
      </c>
      <c r="E454" s="139" t="s">
        <v>366</v>
      </c>
      <c r="F454" s="139" t="s">
        <v>180</v>
      </c>
      <c r="G454" s="139" t="s">
        <v>706</v>
      </c>
      <c r="H454" s="140">
        <v>2869</v>
      </c>
      <c r="I454" s="138">
        <v>2</v>
      </c>
      <c r="J454" s="141">
        <f>SUM('เลย '!F22)</f>
        <v>98370.66</v>
      </c>
      <c r="K454" s="142">
        <f>SUM('เลย '!AI22)</f>
        <v>185239.41999999998</v>
      </c>
      <c r="L454" s="143">
        <f>'เลย '!AJ22</f>
        <v>2227451.87</v>
      </c>
      <c r="M454" s="143">
        <f>'เลย '!AK22</f>
        <v>2559607.6199999996</v>
      </c>
      <c r="N454" s="139"/>
      <c r="O454" s="139"/>
      <c r="P454" s="139"/>
      <c r="Q454" s="131">
        <f t="shared" si="14"/>
        <v>-332155.74999999953</v>
      </c>
      <c r="R454" s="132">
        <f t="shared" si="15"/>
        <v>776.38615196932733</v>
      </c>
    </row>
    <row r="455" spans="1:18" s="150" customFormat="1" x14ac:dyDescent="0.4">
      <c r="A455" s="144">
        <v>1</v>
      </c>
      <c r="B455" s="145" t="s">
        <v>60</v>
      </c>
      <c r="C455" s="145"/>
      <c r="D455" s="145"/>
      <c r="E455" s="145" t="s">
        <v>77</v>
      </c>
      <c r="F455" s="145"/>
      <c r="G455" s="145" t="s">
        <v>368</v>
      </c>
      <c r="H455" s="151">
        <f>SUM(H435:H454)</f>
        <v>73924</v>
      </c>
      <c r="I455" s="144"/>
      <c r="J455" s="147">
        <f>SUM(J435:J454)</f>
        <v>11018010.420000002</v>
      </c>
      <c r="K455" s="147">
        <f>SUM(K435:K454)</f>
        <v>12430371.41</v>
      </c>
      <c r="L455" s="147">
        <f>SUM(L435:L454)</f>
        <v>59114028.379999988</v>
      </c>
      <c r="M455" s="147">
        <f>SUM(M435:M454)</f>
        <v>59438033.219999991</v>
      </c>
      <c r="N455" s="145">
        <v>19</v>
      </c>
      <c r="O455" s="145">
        <v>19</v>
      </c>
      <c r="P455" s="145">
        <f>N455-O455</f>
        <v>0</v>
      </c>
      <c r="Q455" s="148">
        <f t="shared" ref="Q455:Q518" si="17">L455-M455</f>
        <v>-324004.84000000358</v>
      </c>
      <c r="R455" s="149">
        <f>L455/H455</f>
        <v>799.65949326335135</v>
      </c>
    </row>
    <row r="456" spans="1:18" x14ac:dyDescent="0.4">
      <c r="A456" s="138">
        <v>1</v>
      </c>
      <c r="B456" s="139" t="s">
        <v>60</v>
      </c>
      <c r="C456" s="139" t="s">
        <v>369</v>
      </c>
      <c r="D456" s="139" t="s">
        <v>81</v>
      </c>
      <c r="E456" s="139" t="s">
        <v>370</v>
      </c>
      <c r="F456" s="139" t="s">
        <v>210</v>
      </c>
      <c r="G456" s="139" t="s">
        <v>371</v>
      </c>
      <c r="H456" s="140"/>
      <c r="I456" s="138"/>
      <c r="J456" s="141"/>
      <c r="K456" s="142"/>
      <c r="L456" s="143"/>
      <c r="M456" s="143"/>
      <c r="N456" s="139"/>
      <c r="O456" s="139"/>
      <c r="P456" s="139"/>
    </row>
    <row r="457" spans="1:18" x14ac:dyDescent="0.4">
      <c r="A457" s="138">
        <v>2</v>
      </c>
      <c r="B457" s="139" t="s">
        <v>60</v>
      </c>
      <c r="C457" s="139" t="s">
        <v>369</v>
      </c>
      <c r="D457" s="139" t="s">
        <v>81</v>
      </c>
      <c r="E457" s="139" t="s">
        <v>370</v>
      </c>
      <c r="F457" s="139" t="s">
        <v>180</v>
      </c>
      <c r="G457" s="139" t="s">
        <v>707</v>
      </c>
      <c r="H457" s="140">
        <v>1771</v>
      </c>
      <c r="I457" s="138">
        <v>2</v>
      </c>
      <c r="J457" s="141">
        <f>'เลย '!F23</f>
        <v>103295.72</v>
      </c>
      <c r="K457" s="142">
        <f>SUM('เลย '!AI23)</f>
        <v>97329</v>
      </c>
      <c r="L457" s="143">
        <f>'เลย '!AJ23</f>
        <v>1574553.48</v>
      </c>
      <c r="M457" s="143">
        <f>'เลย '!AK23</f>
        <v>1647947.19</v>
      </c>
      <c r="N457" s="139"/>
      <c r="O457" s="139"/>
      <c r="P457" s="139"/>
      <c r="Q457" s="131">
        <f t="shared" si="17"/>
        <v>-73393.709999999963</v>
      </c>
      <c r="R457" s="132">
        <f t="shared" ref="R457:R518" si="18">L457/H457</f>
        <v>889.0759345002823</v>
      </c>
    </row>
    <row r="458" spans="1:18" x14ac:dyDescent="0.4">
      <c r="A458" s="138">
        <v>3</v>
      </c>
      <c r="B458" s="139" t="s">
        <v>60</v>
      </c>
      <c r="C458" s="139" t="s">
        <v>369</v>
      </c>
      <c r="D458" s="139" t="s">
        <v>81</v>
      </c>
      <c r="E458" s="139" t="s">
        <v>370</v>
      </c>
      <c r="F458" s="139" t="s">
        <v>180</v>
      </c>
      <c r="G458" s="139" t="s">
        <v>708</v>
      </c>
      <c r="H458" s="140">
        <v>5076</v>
      </c>
      <c r="I458" s="138">
        <v>4</v>
      </c>
      <c r="J458" s="141">
        <f>'เลย '!F24</f>
        <v>487240.26</v>
      </c>
      <c r="K458" s="142">
        <f>SUM('เลย '!AI24)</f>
        <v>308282.27</v>
      </c>
      <c r="L458" s="143">
        <f>'เลย '!AJ24</f>
        <v>3717538.83</v>
      </c>
      <c r="M458" s="143">
        <f>'เลย '!AK24</f>
        <v>4010818.35</v>
      </c>
      <c r="N458" s="139"/>
      <c r="O458" s="139"/>
      <c r="P458" s="139"/>
      <c r="Q458" s="131">
        <f t="shared" si="17"/>
        <v>-293279.52</v>
      </c>
      <c r="R458" s="132">
        <f t="shared" si="18"/>
        <v>732.37565602836878</v>
      </c>
    </row>
    <row r="459" spans="1:18" x14ac:dyDescent="0.4">
      <c r="A459" s="138">
        <v>4</v>
      </c>
      <c r="B459" s="139" t="s">
        <v>60</v>
      </c>
      <c r="C459" s="139" t="s">
        <v>369</v>
      </c>
      <c r="D459" s="139" t="s">
        <v>81</v>
      </c>
      <c r="E459" s="139" t="s">
        <v>370</v>
      </c>
      <c r="F459" s="139" t="s">
        <v>180</v>
      </c>
      <c r="G459" s="139" t="s">
        <v>709</v>
      </c>
      <c r="H459" s="140">
        <v>1132</v>
      </c>
      <c r="I459" s="138">
        <v>1</v>
      </c>
      <c r="J459" s="141">
        <f>'เลย '!F25</f>
        <v>211458.59</v>
      </c>
      <c r="K459" s="142">
        <f>SUM('เลย '!AI25)</f>
        <v>191903.03</v>
      </c>
      <c r="L459" s="143">
        <f>'เลย '!AJ25</f>
        <v>2106474.2400000002</v>
      </c>
      <c r="M459" s="143">
        <f>'เลย '!AK25</f>
        <v>2179175.17</v>
      </c>
      <c r="N459" s="139"/>
      <c r="O459" s="139"/>
      <c r="P459" s="139"/>
      <c r="Q459" s="131">
        <f t="shared" si="17"/>
        <v>-72700.929999999702</v>
      </c>
      <c r="R459" s="132">
        <f t="shared" si="18"/>
        <v>1860.8429681978801</v>
      </c>
    </row>
    <row r="460" spans="1:18" x14ac:dyDescent="0.4">
      <c r="A460" s="138">
        <v>5</v>
      </c>
      <c r="B460" s="139" t="s">
        <v>60</v>
      </c>
      <c r="C460" s="139" t="s">
        <v>369</v>
      </c>
      <c r="D460" s="139" t="s">
        <v>81</v>
      </c>
      <c r="E460" s="139" t="s">
        <v>370</v>
      </c>
      <c r="F460" s="139" t="s">
        <v>180</v>
      </c>
      <c r="G460" s="139" t="s">
        <v>710</v>
      </c>
      <c r="H460" s="140">
        <v>2987</v>
      </c>
      <c r="I460" s="138">
        <v>2</v>
      </c>
      <c r="J460" s="141">
        <f>'เลย '!F26</f>
        <v>312151.92</v>
      </c>
      <c r="K460" s="142">
        <f>SUM('เลย '!AI26)</f>
        <v>277618.72000000003</v>
      </c>
      <c r="L460" s="143">
        <f>'เลย '!AJ26</f>
        <v>1464945.77</v>
      </c>
      <c r="M460" s="143">
        <f>'เลย '!AK26</f>
        <v>1544510.08</v>
      </c>
      <c r="N460" s="139"/>
      <c r="O460" s="139"/>
      <c r="P460" s="139"/>
      <c r="Q460" s="131">
        <f t="shared" si="17"/>
        <v>-79564.310000000056</v>
      </c>
      <c r="R460" s="132">
        <f t="shared" si="18"/>
        <v>490.44049882825578</v>
      </c>
    </row>
    <row r="461" spans="1:18" x14ac:dyDescent="0.4">
      <c r="A461" s="138">
        <v>6</v>
      </c>
      <c r="B461" s="139" t="s">
        <v>60</v>
      </c>
      <c r="C461" s="139" t="s">
        <v>369</v>
      </c>
      <c r="D461" s="139" t="s">
        <v>81</v>
      </c>
      <c r="E461" s="139" t="s">
        <v>370</v>
      </c>
      <c r="F461" s="139" t="s">
        <v>180</v>
      </c>
      <c r="G461" s="139" t="s">
        <v>711</v>
      </c>
      <c r="H461" s="140">
        <v>2340</v>
      </c>
      <c r="I461" s="138">
        <v>2</v>
      </c>
      <c r="J461" s="141">
        <f>'เลย '!F27</f>
        <v>226942.43</v>
      </c>
      <c r="K461" s="142">
        <f>SUM('เลย '!AI27)</f>
        <v>175056.52000000002</v>
      </c>
      <c r="L461" s="143">
        <f>'เลย '!AJ27</f>
        <v>2590017.5099999998</v>
      </c>
      <c r="M461" s="143">
        <f>'เลย '!AK27</f>
        <v>2605773.92</v>
      </c>
      <c r="N461" s="139"/>
      <c r="O461" s="139"/>
      <c r="P461" s="139"/>
      <c r="Q461" s="131">
        <f t="shared" si="17"/>
        <v>-15756.410000000149</v>
      </c>
      <c r="R461" s="132">
        <f t="shared" si="18"/>
        <v>1106.8450897435896</v>
      </c>
    </row>
    <row r="462" spans="1:18" s="150" customFormat="1" x14ac:dyDescent="0.4">
      <c r="A462" s="144">
        <v>2</v>
      </c>
      <c r="B462" s="145" t="s">
        <v>60</v>
      </c>
      <c r="C462" s="145"/>
      <c r="D462" s="145"/>
      <c r="E462" s="145" t="s">
        <v>77</v>
      </c>
      <c r="F462" s="145"/>
      <c r="G462" s="145" t="s">
        <v>372</v>
      </c>
      <c r="H462" s="151">
        <f>SUM(H456:H461)</f>
        <v>13306</v>
      </c>
      <c r="I462" s="144"/>
      <c r="J462" s="147">
        <f>SUM(J456:J461)</f>
        <v>1341088.92</v>
      </c>
      <c r="K462" s="147">
        <f>SUM(K456:K461)</f>
        <v>1050189.54</v>
      </c>
      <c r="L462" s="147">
        <f>SUM(L456:L461)</f>
        <v>11453529.83</v>
      </c>
      <c r="M462" s="147">
        <f>SUM(M456:M461)</f>
        <v>11988224.709999999</v>
      </c>
      <c r="N462" s="145">
        <v>5</v>
      </c>
      <c r="O462" s="145">
        <v>5</v>
      </c>
      <c r="P462" s="145">
        <f>N462-O462</f>
        <v>0</v>
      </c>
      <c r="Q462" s="148">
        <f t="shared" si="17"/>
        <v>-534694.87999999896</v>
      </c>
      <c r="R462" s="149">
        <f>L462/H462</f>
        <v>860.7793348865174</v>
      </c>
    </row>
    <row r="463" spans="1:18" x14ac:dyDescent="0.4">
      <c r="A463" s="138">
        <v>1</v>
      </c>
      <c r="B463" s="139" t="s">
        <v>60</v>
      </c>
      <c r="C463" s="139" t="s">
        <v>373</v>
      </c>
      <c r="D463" s="139" t="s">
        <v>88</v>
      </c>
      <c r="E463" s="139" t="s">
        <v>374</v>
      </c>
      <c r="F463" s="139" t="s">
        <v>210</v>
      </c>
      <c r="G463" s="139" t="s">
        <v>375</v>
      </c>
      <c r="H463" s="140"/>
      <c r="I463" s="138"/>
      <c r="J463" s="141"/>
      <c r="K463" s="142"/>
      <c r="L463" s="143"/>
      <c r="M463" s="143"/>
      <c r="N463" s="139"/>
      <c r="O463" s="139"/>
      <c r="P463" s="139"/>
    </row>
    <row r="464" spans="1:18" x14ac:dyDescent="0.4">
      <c r="A464" s="138">
        <v>2</v>
      </c>
      <c r="B464" s="139" t="s">
        <v>60</v>
      </c>
      <c r="C464" s="139" t="s">
        <v>373</v>
      </c>
      <c r="D464" s="139" t="s">
        <v>88</v>
      </c>
      <c r="E464" s="139" t="s">
        <v>374</v>
      </c>
      <c r="F464" s="139" t="s">
        <v>180</v>
      </c>
      <c r="G464" s="139" t="s">
        <v>712</v>
      </c>
      <c r="H464" s="140">
        <v>4716</v>
      </c>
      <c r="I464" s="138">
        <v>4</v>
      </c>
      <c r="J464" s="141">
        <f>'เลย '!F28</f>
        <v>426533.57</v>
      </c>
      <c r="K464" s="142">
        <f>SUM('เลย '!AI28)</f>
        <v>371618.6</v>
      </c>
      <c r="L464" s="143">
        <f>'เลย '!AJ28</f>
        <v>4714408.5299999993</v>
      </c>
      <c r="M464" s="143">
        <f>'เลย '!AK28</f>
        <v>4481388.49</v>
      </c>
      <c r="N464" s="139"/>
      <c r="O464" s="139"/>
      <c r="P464" s="139"/>
      <c r="Q464" s="131">
        <f t="shared" si="17"/>
        <v>233020.03999999911</v>
      </c>
      <c r="R464" s="132">
        <f t="shared" si="18"/>
        <v>999.66253816793881</v>
      </c>
    </row>
    <row r="465" spans="1:18" x14ac:dyDescent="0.4">
      <c r="A465" s="138">
        <v>3</v>
      </c>
      <c r="B465" s="139" t="s">
        <v>60</v>
      </c>
      <c r="C465" s="139" t="s">
        <v>373</v>
      </c>
      <c r="D465" s="139" t="s">
        <v>88</v>
      </c>
      <c r="E465" s="139" t="s">
        <v>374</v>
      </c>
      <c r="F465" s="139" t="s">
        <v>180</v>
      </c>
      <c r="G465" s="139" t="s">
        <v>713</v>
      </c>
      <c r="H465" s="140">
        <v>2694</v>
      </c>
      <c r="I465" s="138">
        <v>2</v>
      </c>
      <c r="J465" s="141">
        <f>'เลย '!F29</f>
        <v>253491.4</v>
      </c>
      <c r="K465" s="142">
        <f>SUM('เลย '!AI29)</f>
        <v>323842.09999999998</v>
      </c>
      <c r="L465" s="143">
        <f>'เลย '!AJ29</f>
        <v>2065327.52</v>
      </c>
      <c r="M465" s="143">
        <f>'เลย '!AK29</f>
        <v>1897557.55</v>
      </c>
      <c r="N465" s="139"/>
      <c r="O465" s="139"/>
      <c r="P465" s="139"/>
      <c r="Q465" s="131">
        <f t="shared" si="17"/>
        <v>167769.96999999997</v>
      </c>
      <c r="R465" s="132">
        <f t="shared" si="18"/>
        <v>766.63976243504089</v>
      </c>
    </row>
    <row r="466" spans="1:18" x14ac:dyDescent="0.4">
      <c r="A466" s="138">
        <v>4</v>
      </c>
      <c r="B466" s="139" t="s">
        <v>60</v>
      </c>
      <c r="C466" s="139" t="s">
        <v>373</v>
      </c>
      <c r="D466" s="139" t="s">
        <v>88</v>
      </c>
      <c r="E466" s="139" t="s">
        <v>374</v>
      </c>
      <c r="F466" s="139" t="s">
        <v>180</v>
      </c>
      <c r="G466" s="139" t="s">
        <v>714</v>
      </c>
      <c r="H466" s="140">
        <v>3656</v>
      </c>
      <c r="I466" s="138">
        <v>3</v>
      </c>
      <c r="J466" s="141">
        <f>'เลย '!F30</f>
        <v>482713.79</v>
      </c>
      <c r="K466" s="142">
        <f>SUM('เลย '!AI30)</f>
        <v>530311.99</v>
      </c>
      <c r="L466" s="143">
        <f>'เลย '!AJ30</f>
        <v>2554679.6799999997</v>
      </c>
      <c r="M466" s="143">
        <f>'เลย '!AK30</f>
        <v>2361744.42</v>
      </c>
      <c r="N466" s="139"/>
      <c r="O466" s="139"/>
      <c r="P466" s="139"/>
      <c r="Q466" s="131">
        <f t="shared" si="17"/>
        <v>192935.25999999978</v>
      </c>
      <c r="R466" s="132">
        <f t="shared" si="18"/>
        <v>698.76358862144411</v>
      </c>
    </row>
    <row r="467" spans="1:18" x14ac:dyDescent="0.4">
      <c r="A467" s="138">
        <v>5</v>
      </c>
      <c r="B467" s="139" t="s">
        <v>60</v>
      </c>
      <c r="C467" s="139" t="s">
        <v>373</v>
      </c>
      <c r="D467" s="139" t="s">
        <v>88</v>
      </c>
      <c r="E467" s="139" t="s">
        <v>374</v>
      </c>
      <c r="F467" s="139" t="s">
        <v>180</v>
      </c>
      <c r="G467" s="139" t="s">
        <v>715</v>
      </c>
      <c r="H467" s="140">
        <v>4918</v>
      </c>
      <c r="I467" s="138">
        <v>4</v>
      </c>
      <c r="J467" s="141">
        <f>'เลย '!F31</f>
        <v>219504.91</v>
      </c>
      <c r="K467" s="142">
        <f>SUM('เลย '!AI31)</f>
        <v>279018.17</v>
      </c>
      <c r="L467" s="143">
        <f>'เลย '!AJ31</f>
        <v>2962341.77</v>
      </c>
      <c r="M467" s="143">
        <f>'เลย '!AK31</f>
        <v>3250136.07</v>
      </c>
      <c r="N467" s="139"/>
      <c r="O467" s="139"/>
      <c r="P467" s="139"/>
      <c r="Q467" s="131">
        <f t="shared" si="17"/>
        <v>-287794.29999999981</v>
      </c>
      <c r="R467" s="132">
        <f t="shared" si="18"/>
        <v>602.34684221228144</v>
      </c>
    </row>
    <row r="468" spans="1:18" x14ac:dyDescent="0.4">
      <c r="A468" s="138">
        <v>6</v>
      </c>
      <c r="B468" s="139" t="s">
        <v>60</v>
      </c>
      <c r="C468" s="139" t="s">
        <v>373</v>
      </c>
      <c r="D468" s="139" t="s">
        <v>88</v>
      </c>
      <c r="E468" s="139" t="s">
        <v>374</v>
      </c>
      <c r="F468" s="139" t="s">
        <v>180</v>
      </c>
      <c r="G468" s="139" t="s">
        <v>716</v>
      </c>
      <c r="H468" s="140">
        <v>2308</v>
      </c>
      <c r="I468" s="138">
        <v>2</v>
      </c>
      <c r="J468" s="141">
        <f>'เลย '!F32</f>
        <v>252912.51</v>
      </c>
      <c r="K468" s="142">
        <f>SUM('เลย '!AI32)</f>
        <v>295119.21000000002</v>
      </c>
      <c r="L468" s="143">
        <f>'เลย '!AJ32</f>
        <v>3028592.04</v>
      </c>
      <c r="M468" s="143">
        <f>'เลย '!AK32</f>
        <v>2978074.8099999996</v>
      </c>
      <c r="N468" s="139"/>
      <c r="O468" s="139"/>
      <c r="P468" s="139"/>
      <c r="Q468" s="131">
        <f t="shared" si="17"/>
        <v>50517.230000000447</v>
      </c>
      <c r="R468" s="132">
        <f t="shared" si="18"/>
        <v>1312.2149220103986</v>
      </c>
    </row>
    <row r="469" spans="1:18" x14ac:dyDescent="0.4">
      <c r="A469" s="138">
        <v>7</v>
      </c>
      <c r="B469" s="139" t="s">
        <v>60</v>
      </c>
      <c r="C469" s="139" t="s">
        <v>373</v>
      </c>
      <c r="D469" s="139" t="s">
        <v>88</v>
      </c>
      <c r="E469" s="139" t="s">
        <v>374</v>
      </c>
      <c r="F469" s="139" t="s">
        <v>180</v>
      </c>
      <c r="G469" s="139" t="s">
        <v>717</v>
      </c>
      <c r="H469" s="140">
        <v>1606</v>
      </c>
      <c r="I469" s="138">
        <v>2</v>
      </c>
      <c r="J469" s="141">
        <f>'เลย '!F33</f>
        <v>444427.35</v>
      </c>
      <c r="K469" s="142">
        <f>SUM('เลย '!AI33)</f>
        <v>480646.53</v>
      </c>
      <c r="L469" s="143">
        <f>'เลย '!AJ33</f>
        <v>1723174.36</v>
      </c>
      <c r="M469" s="143">
        <f>'เลย '!AK33</f>
        <v>1652498.5699999998</v>
      </c>
      <c r="N469" s="139"/>
      <c r="O469" s="139"/>
      <c r="P469" s="139"/>
      <c r="Q469" s="131">
        <f t="shared" si="17"/>
        <v>70675.79000000027</v>
      </c>
      <c r="R469" s="132">
        <f t="shared" si="18"/>
        <v>1072.9603735990038</v>
      </c>
    </row>
    <row r="470" spans="1:18" x14ac:dyDescent="0.4">
      <c r="A470" s="138">
        <v>8</v>
      </c>
      <c r="B470" s="139" t="s">
        <v>60</v>
      </c>
      <c r="C470" s="139" t="s">
        <v>373</v>
      </c>
      <c r="D470" s="139" t="s">
        <v>88</v>
      </c>
      <c r="E470" s="139" t="s">
        <v>374</v>
      </c>
      <c r="F470" s="139" t="s">
        <v>180</v>
      </c>
      <c r="G470" s="139" t="s">
        <v>718</v>
      </c>
      <c r="H470" s="140">
        <v>2622</v>
      </c>
      <c r="I470" s="138">
        <v>2</v>
      </c>
      <c r="J470" s="141">
        <f>'เลย '!F34</f>
        <v>329226.82</v>
      </c>
      <c r="K470" s="142">
        <f>SUM('เลย '!AI34)</f>
        <v>113688.12000000005</v>
      </c>
      <c r="L470" s="143">
        <f>'เลย '!AJ34</f>
        <v>3157533.71</v>
      </c>
      <c r="M470" s="143">
        <f>'เลย '!AK34</f>
        <v>3129026.52</v>
      </c>
      <c r="N470" s="139"/>
      <c r="O470" s="139"/>
      <c r="P470" s="139"/>
      <c r="Q470" s="131">
        <f t="shared" si="17"/>
        <v>28507.189999999944</v>
      </c>
      <c r="R470" s="132">
        <f t="shared" si="18"/>
        <v>1204.2462662090009</v>
      </c>
    </row>
    <row r="471" spans="1:18" x14ac:dyDescent="0.4">
      <c r="A471" s="138">
        <v>9</v>
      </c>
      <c r="B471" s="139" t="s">
        <v>60</v>
      </c>
      <c r="C471" s="139" t="s">
        <v>373</v>
      </c>
      <c r="D471" s="139" t="s">
        <v>88</v>
      </c>
      <c r="E471" s="139" t="s">
        <v>374</v>
      </c>
      <c r="F471" s="139" t="s">
        <v>180</v>
      </c>
      <c r="G471" s="139" t="s">
        <v>719</v>
      </c>
      <c r="H471" s="140">
        <v>2397</v>
      </c>
      <c r="I471" s="138">
        <v>2</v>
      </c>
      <c r="J471" s="141">
        <f>'เลย '!F35</f>
        <v>424371.12</v>
      </c>
      <c r="K471" s="142">
        <f>SUM('เลย '!AI35)</f>
        <v>243590.24999999997</v>
      </c>
      <c r="L471" s="143">
        <f>'เลย '!AJ35</f>
        <v>1952008.6099999999</v>
      </c>
      <c r="M471" s="143">
        <f>'เลย '!AK35</f>
        <v>1855853.29</v>
      </c>
      <c r="N471" s="139"/>
      <c r="O471" s="139"/>
      <c r="P471" s="139"/>
      <c r="Q471" s="131">
        <f t="shared" si="17"/>
        <v>96155.319999999832</v>
      </c>
      <c r="R471" s="132">
        <f t="shared" si="18"/>
        <v>814.35486441385058</v>
      </c>
    </row>
    <row r="472" spans="1:18" x14ac:dyDescent="0.4">
      <c r="A472" s="138">
        <v>10</v>
      </c>
      <c r="B472" s="139" t="s">
        <v>60</v>
      </c>
      <c r="C472" s="139" t="s">
        <v>373</v>
      </c>
      <c r="D472" s="139" t="s">
        <v>88</v>
      </c>
      <c r="E472" s="139" t="s">
        <v>374</v>
      </c>
      <c r="F472" s="139" t="s">
        <v>180</v>
      </c>
      <c r="G472" s="139" t="s">
        <v>720</v>
      </c>
      <c r="H472" s="140">
        <v>1711</v>
      </c>
      <c r="I472" s="138">
        <v>2</v>
      </c>
      <c r="J472" s="141">
        <f>'เลย '!F36</f>
        <v>79714.22</v>
      </c>
      <c r="K472" s="142">
        <f>SUM('เลย '!AI36)</f>
        <v>106564.22</v>
      </c>
      <c r="L472" s="143">
        <f>'เลย '!AJ36</f>
        <v>2589508.96</v>
      </c>
      <c r="M472" s="143">
        <f>'เลย '!AK36</f>
        <v>2386174.44</v>
      </c>
      <c r="N472" s="139"/>
      <c r="O472" s="139"/>
      <c r="P472" s="139"/>
      <c r="Q472" s="131">
        <f t="shared" si="17"/>
        <v>203334.52000000002</v>
      </c>
      <c r="R472" s="132">
        <f t="shared" si="18"/>
        <v>1513.4476680303915</v>
      </c>
    </row>
    <row r="473" spans="1:18" x14ac:dyDescent="0.4">
      <c r="A473" s="138">
        <v>11</v>
      </c>
      <c r="B473" s="139" t="s">
        <v>60</v>
      </c>
      <c r="C473" s="139" t="s">
        <v>373</v>
      </c>
      <c r="D473" s="139" t="s">
        <v>88</v>
      </c>
      <c r="E473" s="139" t="s">
        <v>374</v>
      </c>
      <c r="F473" s="139" t="s">
        <v>180</v>
      </c>
      <c r="G473" s="139" t="s">
        <v>721</v>
      </c>
      <c r="H473" s="140">
        <v>2477</v>
      </c>
      <c r="I473" s="138">
        <v>2</v>
      </c>
      <c r="J473" s="141">
        <f>'เลย '!F37</f>
        <v>128609.68</v>
      </c>
      <c r="K473" s="142">
        <f>SUM('เลย '!AI37)</f>
        <v>254511.39</v>
      </c>
      <c r="L473" s="143">
        <f>'เลย '!AJ37</f>
        <v>2496496.54</v>
      </c>
      <c r="M473" s="143">
        <f>'เลย '!AK37</f>
        <v>2370789.14</v>
      </c>
      <c r="N473" s="139"/>
      <c r="O473" s="139"/>
      <c r="P473" s="139"/>
      <c r="Q473" s="131">
        <f t="shared" si="17"/>
        <v>125707.39999999991</v>
      </c>
      <c r="R473" s="132">
        <f t="shared" si="18"/>
        <v>1007.8710294711344</v>
      </c>
    </row>
    <row r="474" spans="1:18" x14ac:dyDescent="0.4">
      <c r="A474" s="138">
        <v>12</v>
      </c>
      <c r="B474" s="139" t="s">
        <v>60</v>
      </c>
      <c r="C474" s="139" t="s">
        <v>373</v>
      </c>
      <c r="D474" s="139" t="s">
        <v>88</v>
      </c>
      <c r="E474" s="139" t="s">
        <v>374</v>
      </c>
      <c r="F474" s="139" t="s">
        <v>180</v>
      </c>
      <c r="G474" s="139" t="s">
        <v>722</v>
      </c>
      <c r="H474" s="140">
        <v>1987</v>
      </c>
      <c r="I474" s="138">
        <v>2</v>
      </c>
      <c r="J474" s="141">
        <f>'เลย '!F38</f>
        <v>72255.27</v>
      </c>
      <c r="K474" s="142">
        <f>SUM('เลย '!AI38)</f>
        <v>149853.66</v>
      </c>
      <c r="L474" s="143">
        <f>'เลย '!AJ38</f>
        <v>2852663.4</v>
      </c>
      <c r="M474" s="143">
        <f>'เลย '!AK38</f>
        <v>2936562.87</v>
      </c>
      <c r="N474" s="139"/>
      <c r="O474" s="139"/>
      <c r="P474" s="139"/>
      <c r="Q474" s="131">
        <f t="shared" si="17"/>
        <v>-83899.470000000205</v>
      </c>
      <c r="R474" s="132">
        <f t="shared" si="18"/>
        <v>1435.6635128334171</v>
      </c>
    </row>
    <row r="475" spans="1:18" x14ac:dyDescent="0.4">
      <c r="A475" s="138">
        <v>13</v>
      </c>
      <c r="B475" s="139" t="s">
        <v>60</v>
      </c>
      <c r="C475" s="139" t="s">
        <v>373</v>
      </c>
      <c r="D475" s="139" t="s">
        <v>88</v>
      </c>
      <c r="E475" s="139" t="s">
        <v>374</v>
      </c>
      <c r="F475" s="139" t="s">
        <v>180</v>
      </c>
      <c r="G475" s="139" t="s">
        <v>723</v>
      </c>
      <c r="H475" s="140">
        <v>3047</v>
      </c>
      <c r="I475" s="138">
        <v>3</v>
      </c>
      <c r="J475" s="141">
        <f>'เลย '!F39</f>
        <v>564881.56999999995</v>
      </c>
      <c r="K475" s="142">
        <f>SUM('เลย '!AI39)</f>
        <v>566402</v>
      </c>
      <c r="L475" s="143">
        <f>'เลย '!AJ39</f>
        <v>2367292.42</v>
      </c>
      <c r="M475" s="143">
        <f>'เลย '!AK39</f>
        <v>2319962.62</v>
      </c>
      <c r="N475" s="139"/>
      <c r="O475" s="139"/>
      <c r="P475" s="139"/>
      <c r="Q475" s="131">
        <f t="shared" si="17"/>
        <v>47329.799999999814</v>
      </c>
      <c r="R475" s="132">
        <f t="shared" si="18"/>
        <v>776.92563833278632</v>
      </c>
    </row>
    <row r="476" spans="1:18" x14ac:dyDescent="0.4">
      <c r="A476" s="138">
        <v>14</v>
      </c>
      <c r="B476" s="139" t="s">
        <v>60</v>
      </c>
      <c r="C476" s="139" t="s">
        <v>373</v>
      </c>
      <c r="D476" s="139" t="s">
        <v>88</v>
      </c>
      <c r="E476" s="139" t="s">
        <v>374</v>
      </c>
      <c r="F476" s="139" t="s">
        <v>180</v>
      </c>
      <c r="G476" s="139" t="s">
        <v>724</v>
      </c>
      <c r="H476" s="140">
        <v>2101</v>
      </c>
      <c r="I476" s="138">
        <v>2</v>
      </c>
      <c r="J476" s="141">
        <f>'เลย '!F40</f>
        <v>397335.45</v>
      </c>
      <c r="K476" s="142">
        <f>SUM('เลย '!AI40)</f>
        <v>197948.57999999996</v>
      </c>
      <c r="L476" s="143">
        <f>'เลย '!AJ40</f>
        <v>3376417.91</v>
      </c>
      <c r="M476" s="143">
        <f>'เลย '!AK40</f>
        <v>3362416.54</v>
      </c>
      <c r="N476" s="139"/>
      <c r="O476" s="139"/>
      <c r="P476" s="139"/>
      <c r="Q476" s="131">
        <f t="shared" si="17"/>
        <v>14001.370000000112</v>
      </c>
      <c r="R476" s="132">
        <f t="shared" si="18"/>
        <v>1607.0527891480249</v>
      </c>
    </row>
    <row r="477" spans="1:18" x14ac:dyDescent="0.4">
      <c r="A477" s="138">
        <v>15</v>
      </c>
      <c r="B477" s="139" t="s">
        <v>60</v>
      </c>
      <c r="C477" s="139" t="s">
        <v>373</v>
      </c>
      <c r="D477" s="139" t="s">
        <v>88</v>
      </c>
      <c r="E477" s="139" t="s">
        <v>374</v>
      </c>
      <c r="F477" s="139" t="s">
        <v>180</v>
      </c>
      <c r="G477" s="139" t="s">
        <v>725</v>
      </c>
      <c r="H477" s="140">
        <v>1995</v>
      </c>
      <c r="I477" s="138">
        <v>2</v>
      </c>
      <c r="J477" s="141">
        <f>'เลย '!F41</f>
        <v>309151.23</v>
      </c>
      <c r="K477" s="142">
        <f>SUM('เลย '!AI41)</f>
        <v>275159.89</v>
      </c>
      <c r="L477" s="143">
        <f>'เลย '!AJ41</f>
        <v>2481794.1799999997</v>
      </c>
      <c r="M477" s="143">
        <f>'เลย '!AK41</f>
        <v>2458534.91</v>
      </c>
      <c r="N477" s="139"/>
      <c r="O477" s="139"/>
      <c r="P477" s="139"/>
      <c r="Q477" s="131">
        <f t="shared" si="17"/>
        <v>23259.269999999553</v>
      </c>
      <c r="R477" s="132">
        <f t="shared" si="18"/>
        <v>1244.0071077694233</v>
      </c>
    </row>
    <row r="478" spans="1:18" s="150" customFormat="1" x14ac:dyDescent="0.4">
      <c r="A478" s="144">
        <v>3</v>
      </c>
      <c r="B478" s="145" t="s">
        <v>60</v>
      </c>
      <c r="C478" s="145"/>
      <c r="D478" s="145"/>
      <c r="E478" s="145" t="s">
        <v>77</v>
      </c>
      <c r="F478" s="145"/>
      <c r="G478" s="145" t="s">
        <v>376</v>
      </c>
      <c r="H478" s="151">
        <f>SUM(H463:H477)</f>
        <v>38235</v>
      </c>
      <c r="I478" s="144"/>
      <c r="J478" s="147">
        <f>SUM(J463:J477)</f>
        <v>4385128.8900000006</v>
      </c>
      <c r="K478" s="147">
        <f>SUM(K463:K477)</f>
        <v>4188274.7100000004</v>
      </c>
      <c r="L478" s="147">
        <f>SUM(L463:L477)</f>
        <v>38322239.630000003</v>
      </c>
      <c r="M478" s="147">
        <f>SUM(M463:M477)</f>
        <v>37440720.24000001</v>
      </c>
      <c r="N478" s="145">
        <v>14</v>
      </c>
      <c r="O478" s="145">
        <v>14</v>
      </c>
      <c r="P478" s="145">
        <f>N478-O478</f>
        <v>0</v>
      </c>
      <c r="Q478" s="148">
        <f t="shared" si="17"/>
        <v>881519.38999999315</v>
      </c>
      <c r="R478" s="149">
        <f>L478/H478</f>
        <v>1002.2816694128417</v>
      </c>
    </row>
    <row r="479" spans="1:18" x14ac:dyDescent="0.4">
      <c r="A479" s="138">
        <v>1</v>
      </c>
      <c r="B479" s="139" t="s">
        <v>60</v>
      </c>
      <c r="C479" s="139" t="s">
        <v>377</v>
      </c>
      <c r="D479" s="139" t="s">
        <v>95</v>
      </c>
      <c r="E479" s="139" t="s">
        <v>378</v>
      </c>
      <c r="F479" s="139" t="s">
        <v>210</v>
      </c>
      <c r="G479" s="139" t="s">
        <v>379</v>
      </c>
      <c r="H479" s="140"/>
      <c r="I479" s="138"/>
      <c r="J479" s="141"/>
      <c r="K479" s="142"/>
      <c r="L479" s="143"/>
      <c r="M479" s="143"/>
      <c r="N479" s="139"/>
      <c r="O479" s="139"/>
      <c r="P479" s="139"/>
    </row>
    <row r="480" spans="1:18" x14ac:dyDescent="0.4">
      <c r="A480" s="138">
        <v>2</v>
      </c>
      <c r="B480" s="139" t="s">
        <v>60</v>
      </c>
      <c r="C480" s="139" t="s">
        <v>377</v>
      </c>
      <c r="D480" s="139" t="s">
        <v>95</v>
      </c>
      <c r="E480" s="139" t="s">
        <v>378</v>
      </c>
      <c r="F480" s="139" t="s">
        <v>180</v>
      </c>
      <c r="G480" s="139" t="s">
        <v>726</v>
      </c>
      <c r="H480" s="140">
        <v>3634</v>
      </c>
      <c r="I480" s="138">
        <v>3</v>
      </c>
      <c r="J480" s="141">
        <f>'เลย '!F42</f>
        <v>360056.79</v>
      </c>
      <c r="K480" s="142">
        <f>SUM('เลย '!AI42)</f>
        <v>380010.88999999996</v>
      </c>
      <c r="L480" s="143">
        <f>'เลย '!AJ42</f>
        <v>2462876.65</v>
      </c>
      <c r="M480" s="143">
        <f>'เลย '!AK42</f>
        <v>2566897.0099999998</v>
      </c>
      <c r="N480" s="139"/>
      <c r="O480" s="139"/>
      <c r="P480" s="139"/>
      <c r="Q480" s="131">
        <f t="shared" si="17"/>
        <v>-104020.35999999987</v>
      </c>
      <c r="R480" s="132">
        <f t="shared" si="18"/>
        <v>677.73160429279028</v>
      </c>
    </row>
    <row r="481" spans="1:18" x14ac:dyDescent="0.4">
      <c r="A481" s="138">
        <v>3</v>
      </c>
      <c r="B481" s="139" t="s">
        <v>60</v>
      </c>
      <c r="C481" s="139" t="s">
        <v>377</v>
      </c>
      <c r="D481" s="139" t="s">
        <v>95</v>
      </c>
      <c r="E481" s="139" t="s">
        <v>378</v>
      </c>
      <c r="F481" s="139" t="s">
        <v>180</v>
      </c>
      <c r="G481" s="139" t="s">
        <v>727</v>
      </c>
      <c r="H481" s="140">
        <v>4970</v>
      </c>
      <c r="I481" s="138">
        <v>4</v>
      </c>
      <c r="J481" s="141">
        <f>'เลย '!F43</f>
        <v>558479.12</v>
      </c>
      <c r="K481" s="142">
        <f>SUM('เลย '!AI43)</f>
        <v>781284.41999999993</v>
      </c>
      <c r="L481" s="143">
        <f>'เลย '!AJ43</f>
        <v>4657296.51</v>
      </c>
      <c r="M481" s="143">
        <f>'เลย '!AK43</f>
        <v>3882389.2500000005</v>
      </c>
      <c r="N481" s="139"/>
      <c r="O481" s="139"/>
      <c r="P481" s="139"/>
      <c r="Q481" s="131">
        <f t="shared" si="17"/>
        <v>774907.25999999931</v>
      </c>
      <c r="R481" s="132">
        <f t="shared" si="18"/>
        <v>937.08179275653924</v>
      </c>
    </row>
    <row r="482" spans="1:18" x14ac:dyDescent="0.4">
      <c r="A482" s="138">
        <v>4</v>
      </c>
      <c r="B482" s="139" t="s">
        <v>60</v>
      </c>
      <c r="C482" s="139" t="s">
        <v>377</v>
      </c>
      <c r="D482" s="139" t="s">
        <v>95</v>
      </c>
      <c r="E482" s="139" t="s">
        <v>378</v>
      </c>
      <c r="F482" s="139" t="s">
        <v>180</v>
      </c>
      <c r="G482" s="139" t="s">
        <v>728</v>
      </c>
      <c r="H482" s="140">
        <v>3463</v>
      </c>
      <c r="I482" s="138">
        <v>3</v>
      </c>
      <c r="J482" s="141">
        <f>'เลย '!F44</f>
        <v>591202.21</v>
      </c>
      <c r="K482" s="142">
        <f>SUM('เลย '!AI44)</f>
        <v>703077.19000000006</v>
      </c>
      <c r="L482" s="143">
        <f>'เลย '!AJ44</f>
        <v>2761566.42</v>
      </c>
      <c r="M482" s="143">
        <f>'เลย '!AK44</f>
        <v>2386680.84</v>
      </c>
      <c r="N482" s="139"/>
      <c r="O482" s="139"/>
      <c r="P482" s="139"/>
      <c r="Q482" s="131">
        <f t="shared" si="17"/>
        <v>374885.58000000007</v>
      </c>
      <c r="R482" s="132">
        <f t="shared" si="18"/>
        <v>797.44915391279233</v>
      </c>
    </row>
    <row r="483" spans="1:18" x14ac:dyDescent="0.4">
      <c r="A483" s="138">
        <v>5</v>
      </c>
      <c r="B483" s="139" t="s">
        <v>60</v>
      </c>
      <c r="C483" s="139" t="s">
        <v>377</v>
      </c>
      <c r="D483" s="139" t="s">
        <v>95</v>
      </c>
      <c r="E483" s="139" t="s">
        <v>378</v>
      </c>
      <c r="F483" s="139" t="s">
        <v>180</v>
      </c>
      <c r="G483" s="139" t="s">
        <v>729</v>
      </c>
      <c r="H483" s="140">
        <v>1364</v>
      </c>
      <c r="I483" s="138">
        <v>1</v>
      </c>
      <c r="J483" s="141">
        <f>'เลย '!F45</f>
        <v>241287.07</v>
      </c>
      <c r="K483" s="142">
        <f>SUM('เลย '!AI45)</f>
        <v>252134.66999999998</v>
      </c>
      <c r="L483" s="143">
        <f>'เลย '!AJ45</f>
        <v>2408836.58</v>
      </c>
      <c r="M483" s="143">
        <f>'เลย '!AK45</f>
        <v>2324368.34</v>
      </c>
      <c r="N483" s="139"/>
      <c r="O483" s="139"/>
      <c r="P483" s="139"/>
      <c r="Q483" s="131">
        <f t="shared" si="17"/>
        <v>84468.240000000224</v>
      </c>
      <c r="R483" s="132">
        <f t="shared" si="18"/>
        <v>1766.0092228739004</v>
      </c>
    </row>
    <row r="484" spans="1:18" x14ac:dyDescent="0.4">
      <c r="A484" s="138">
        <v>6</v>
      </c>
      <c r="B484" s="139" t="s">
        <v>60</v>
      </c>
      <c r="C484" s="139" t="s">
        <v>377</v>
      </c>
      <c r="D484" s="139" t="s">
        <v>95</v>
      </c>
      <c r="E484" s="139" t="s">
        <v>378</v>
      </c>
      <c r="F484" s="139" t="s">
        <v>180</v>
      </c>
      <c r="G484" s="139" t="s">
        <v>730</v>
      </c>
      <c r="H484" s="140">
        <v>4858</v>
      </c>
      <c r="I484" s="138">
        <v>4</v>
      </c>
      <c r="J484" s="141">
        <f>'เลย '!F46</f>
        <v>211409.62</v>
      </c>
      <c r="K484" s="142">
        <f>SUM('เลย '!AI46)</f>
        <v>304800.63</v>
      </c>
      <c r="L484" s="143">
        <f>'เลย '!AJ46</f>
        <v>3252251.2699999996</v>
      </c>
      <c r="M484" s="143">
        <f>'เลย '!AK46</f>
        <v>3086510.8200000003</v>
      </c>
      <c r="N484" s="139"/>
      <c r="O484" s="139"/>
      <c r="P484" s="139"/>
      <c r="Q484" s="131">
        <f t="shared" si="17"/>
        <v>165740.44999999925</v>
      </c>
      <c r="R484" s="132">
        <f t="shared" si="18"/>
        <v>669.4630032935363</v>
      </c>
    </row>
    <row r="485" spans="1:18" x14ac:dyDescent="0.4">
      <c r="A485" s="138">
        <v>7</v>
      </c>
      <c r="B485" s="139" t="s">
        <v>60</v>
      </c>
      <c r="C485" s="139" t="s">
        <v>377</v>
      </c>
      <c r="D485" s="139" t="s">
        <v>95</v>
      </c>
      <c r="E485" s="139" t="s">
        <v>378</v>
      </c>
      <c r="F485" s="139" t="s">
        <v>180</v>
      </c>
      <c r="G485" s="139" t="s">
        <v>731</v>
      </c>
      <c r="H485" s="140">
        <v>3450</v>
      </c>
      <c r="I485" s="138">
        <v>3</v>
      </c>
      <c r="J485" s="141">
        <f>'เลย '!F47</f>
        <v>600121.98</v>
      </c>
      <c r="K485" s="142">
        <f>SUM('เลย '!AI47)</f>
        <v>609077.01</v>
      </c>
      <c r="L485" s="143">
        <f>'เลย '!AJ47</f>
        <v>3282439.38</v>
      </c>
      <c r="M485" s="143">
        <f>'เลย '!AK47</f>
        <v>2754442.81</v>
      </c>
      <c r="N485" s="139"/>
      <c r="O485" s="139"/>
      <c r="P485" s="139"/>
      <c r="Q485" s="131">
        <f t="shared" si="17"/>
        <v>527996.56999999983</v>
      </c>
      <c r="R485" s="132">
        <f t="shared" si="18"/>
        <v>951.4317043478261</v>
      </c>
    </row>
    <row r="486" spans="1:18" x14ac:dyDescent="0.4">
      <c r="A486" s="138">
        <v>8</v>
      </c>
      <c r="B486" s="139" t="s">
        <v>60</v>
      </c>
      <c r="C486" s="139" t="s">
        <v>377</v>
      </c>
      <c r="D486" s="139" t="s">
        <v>95</v>
      </c>
      <c r="E486" s="139" t="s">
        <v>378</v>
      </c>
      <c r="F486" s="139" t="s">
        <v>180</v>
      </c>
      <c r="G486" s="139" t="s">
        <v>732</v>
      </c>
      <c r="H486" s="140">
        <v>2633</v>
      </c>
      <c r="I486" s="138">
        <v>2</v>
      </c>
      <c r="J486" s="141">
        <f>'เลย '!F48</f>
        <v>522713.84</v>
      </c>
      <c r="K486" s="142">
        <f>SUM('เลย '!AI48)</f>
        <v>569472.20000000007</v>
      </c>
      <c r="L486" s="143">
        <f>'เลย '!AJ48</f>
        <v>3392486.07</v>
      </c>
      <c r="M486" s="143">
        <f>'เลย '!AK48</f>
        <v>3080265.5799999996</v>
      </c>
      <c r="N486" s="139"/>
      <c r="O486" s="139"/>
      <c r="P486" s="139"/>
      <c r="Q486" s="131">
        <f t="shared" si="17"/>
        <v>312220.49000000022</v>
      </c>
      <c r="R486" s="132">
        <f t="shared" si="18"/>
        <v>1288.448944170148</v>
      </c>
    </row>
    <row r="487" spans="1:18" x14ac:dyDescent="0.4">
      <c r="A487" s="138">
        <v>9</v>
      </c>
      <c r="B487" s="139" t="s">
        <v>60</v>
      </c>
      <c r="C487" s="139" t="s">
        <v>377</v>
      </c>
      <c r="D487" s="139" t="s">
        <v>95</v>
      </c>
      <c r="E487" s="139" t="s">
        <v>378</v>
      </c>
      <c r="F487" s="139" t="s">
        <v>180</v>
      </c>
      <c r="G487" s="139" t="s">
        <v>733</v>
      </c>
      <c r="H487" s="140">
        <v>1642</v>
      </c>
      <c r="I487" s="138">
        <v>2</v>
      </c>
      <c r="J487" s="141">
        <f>'เลย '!F49</f>
        <v>389059.3</v>
      </c>
      <c r="K487" s="142">
        <f>SUM('เลย '!AI49)</f>
        <v>433022.91</v>
      </c>
      <c r="L487" s="143">
        <f>'เลย '!AJ49</f>
        <v>1688624.0699999998</v>
      </c>
      <c r="M487" s="143">
        <f>'เลย '!AK49</f>
        <v>1630468.4</v>
      </c>
      <c r="N487" s="139"/>
      <c r="O487" s="139"/>
      <c r="P487" s="139"/>
      <c r="Q487" s="131">
        <f t="shared" si="17"/>
        <v>58155.669999999925</v>
      </c>
      <c r="R487" s="132">
        <f t="shared" si="18"/>
        <v>1028.3946833130328</v>
      </c>
    </row>
    <row r="488" spans="1:18" x14ac:dyDescent="0.4">
      <c r="A488" s="138">
        <v>10</v>
      </c>
      <c r="B488" s="139" t="s">
        <v>60</v>
      </c>
      <c r="C488" s="139" t="s">
        <v>377</v>
      </c>
      <c r="D488" s="139" t="s">
        <v>95</v>
      </c>
      <c r="E488" s="139" t="s">
        <v>378</v>
      </c>
      <c r="F488" s="139" t="s">
        <v>180</v>
      </c>
      <c r="G488" s="139" t="s">
        <v>734</v>
      </c>
      <c r="H488" s="140">
        <v>2100</v>
      </c>
      <c r="I488" s="138">
        <v>2</v>
      </c>
      <c r="J488" s="141">
        <f>'เลย '!F50</f>
        <v>627710.42000000004</v>
      </c>
      <c r="K488" s="142">
        <f>SUM('เลย '!AI50)</f>
        <v>617054.69000000006</v>
      </c>
      <c r="L488" s="143">
        <f>'เลย '!AJ50</f>
        <v>2267637.9500000002</v>
      </c>
      <c r="M488" s="143">
        <f>'เลย '!AK50</f>
        <v>1401810.4200000002</v>
      </c>
      <c r="N488" s="139"/>
      <c r="O488" s="139"/>
      <c r="P488" s="139"/>
      <c r="Q488" s="131">
        <f t="shared" si="17"/>
        <v>865827.53</v>
      </c>
      <c r="R488" s="132">
        <f t="shared" si="18"/>
        <v>1079.8275952380952</v>
      </c>
    </row>
    <row r="489" spans="1:18" x14ac:dyDescent="0.4">
      <c r="A489" s="138">
        <v>11</v>
      </c>
      <c r="B489" s="139" t="s">
        <v>60</v>
      </c>
      <c r="C489" s="139" t="s">
        <v>377</v>
      </c>
      <c r="D489" s="139" t="s">
        <v>95</v>
      </c>
      <c r="E489" s="139" t="s">
        <v>378</v>
      </c>
      <c r="F489" s="139" t="s">
        <v>180</v>
      </c>
      <c r="G489" s="139" t="s">
        <v>735</v>
      </c>
      <c r="H489" s="140">
        <v>1785</v>
      </c>
      <c r="I489" s="138">
        <v>2</v>
      </c>
      <c r="J489" s="141">
        <f>'เลย '!F51</f>
        <v>223369.54</v>
      </c>
      <c r="K489" s="142">
        <f>SUM('เลย '!AI51)</f>
        <v>277775.69</v>
      </c>
      <c r="L489" s="143">
        <f>'เลย '!AJ51</f>
        <v>2011738.56</v>
      </c>
      <c r="M489" s="143">
        <f>'เลย '!AK51</f>
        <v>1887411.33</v>
      </c>
      <c r="N489" s="139"/>
      <c r="O489" s="139"/>
      <c r="P489" s="139"/>
      <c r="Q489" s="131">
        <f t="shared" si="17"/>
        <v>124327.22999999998</v>
      </c>
      <c r="R489" s="132">
        <f t="shared" si="18"/>
        <v>1127.0244033613446</v>
      </c>
    </row>
    <row r="490" spans="1:18" s="150" customFormat="1" x14ac:dyDescent="0.4">
      <c r="A490" s="144">
        <v>4</v>
      </c>
      <c r="B490" s="145" t="s">
        <v>60</v>
      </c>
      <c r="C490" s="145"/>
      <c r="D490" s="145"/>
      <c r="E490" s="145" t="s">
        <v>77</v>
      </c>
      <c r="F490" s="145"/>
      <c r="G490" s="145" t="s">
        <v>380</v>
      </c>
      <c r="H490" s="151">
        <f>SUM(H479:H489)</f>
        <v>29899</v>
      </c>
      <c r="I490" s="144"/>
      <c r="J490" s="147">
        <f>SUM(J479:J489)</f>
        <v>4325409.8899999997</v>
      </c>
      <c r="K490" s="147">
        <f>SUM(K479:K489)</f>
        <v>4927710.3000000007</v>
      </c>
      <c r="L490" s="147">
        <f>SUM(L479:L489)</f>
        <v>28185753.459999997</v>
      </c>
      <c r="M490" s="147">
        <f>SUM(M479:M489)</f>
        <v>25001244.799999997</v>
      </c>
      <c r="N490" s="145">
        <v>10</v>
      </c>
      <c r="O490" s="145">
        <v>10</v>
      </c>
      <c r="P490" s="145">
        <f>N490-O490</f>
        <v>0</v>
      </c>
      <c r="Q490" s="148">
        <f t="shared" si="17"/>
        <v>3184508.66</v>
      </c>
      <c r="R490" s="149">
        <f>L490/H490</f>
        <v>942.6988681895715</v>
      </c>
    </row>
    <row r="491" spans="1:18" x14ac:dyDescent="0.4">
      <c r="A491" s="138">
        <v>1</v>
      </c>
      <c r="B491" s="139" t="s">
        <v>60</v>
      </c>
      <c r="C491" s="139" t="s">
        <v>381</v>
      </c>
      <c r="D491" s="139" t="s">
        <v>141</v>
      </c>
      <c r="E491" s="139" t="s">
        <v>382</v>
      </c>
      <c r="F491" s="139" t="s">
        <v>329</v>
      </c>
      <c r="G491" s="139" t="s">
        <v>383</v>
      </c>
      <c r="H491" s="140"/>
      <c r="I491" s="138"/>
      <c r="J491" s="141"/>
      <c r="K491" s="142"/>
      <c r="L491" s="143"/>
      <c r="M491" s="143"/>
      <c r="N491" s="139"/>
      <c r="O491" s="139"/>
      <c r="P491" s="139"/>
    </row>
    <row r="492" spans="1:18" x14ac:dyDescent="0.4">
      <c r="A492" s="138">
        <v>2</v>
      </c>
      <c r="B492" s="139" t="s">
        <v>60</v>
      </c>
      <c r="C492" s="139" t="s">
        <v>381</v>
      </c>
      <c r="D492" s="139" t="s">
        <v>141</v>
      </c>
      <c r="E492" s="139" t="s">
        <v>382</v>
      </c>
      <c r="F492" s="139" t="s">
        <v>180</v>
      </c>
      <c r="G492" s="139" t="s">
        <v>736</v>
      </c>
      <c r="H492" s="140">
        <v>1114</v>
      </c>
      <c r="I492" s="138">
        <v>1</v>
      </c>
      <c r="J492" s="141">
        <f>'เลย '!F52</f>
        <v>324314.5</v>
      </c>
      <c r="K492" s="142">
        <f>SUM('เลย '!AI52)</f>
        <v>358202.99</v>
      </c>
      <c r="L492" s="143">
        <f>'เลย '!AJ52</f>
        <v>1262066.1400000001</v>
      </c>
      <c r="M492" s="143">
        <f>'เลย '!AK52</f>
        <v>1197733.1100000001</v>
      </c>
      <c r="N492" s="139"/>
      <c r="O492" s="139"/>
      <c r="P492" s="139"/>
      <c r="Q492" s="131">
        <f t="shared" si="17"/>
        <v>64333.030000000028</v>
      </c>
      <c r="R492" s="132">
        <f t="shared" si="18"/>
        <v>1132.9139497307003</v>
      </c>
    </row>
    <row r="493" spans="1:18" x14ac:dyDescent="0.4">
      <c r="A493" s="138">
        <v>3</v>
      </c>
      <c r="B493" s="139" t="s">
        <v>60</v>
      </c>
      <c r="C493" s="139" t="s">
        <v>381</v>
      </c>
      <c r="D493" s="139" t="s">
        <v>141</v>
      </c>
      <c r="E493" s="139" t="s">
        <v>382</v>
      </c>
      <c r="F493" s="139" t="s">
        <v>180</v>
      </c>
      <c r="G493" s="139" t="s">
        <v>737</v>
      </c>
      <c r="H493" s="140">
        <v>595</v>
      </c>
      <c r="I493" s="138">
        <v>1</v>
      </c>
      <c r="J493" s="141">
        <f>'เลย '!F53</f>
        <v>309575.69</v>
      </c>
      <c r="K493" s="142">
        <f>SUM('เลย '!AI53)</f>
        <v>382627.13</v>
      </c>
      <c r="L493" s="143">
        <f>'เลย '!AJ53</f>
        <v>967336.14</v>
      </c>
      <c r="M493" s="143">
        <f>'เลย '!AK53</f>
        <v>1021200.65</v>
      </c>
      <c r="N493" s="139"/>
      <c r="O493" s="139"/>
      <c r="P493" s="139"/>
      <c r="Q493" s="131">
        <f t="shared" si="17"/>
        <v>-53864.510000000009</v>
      </c>
      <c r="R493" s="132">
        <f t="shared" si="18"/>
        <v>1625.7750252100841</v>
      </c>
    </row>
    <row r="494" spans="1:18" x14ac:dyDescent="0.4">
      <c r="A494" s="138">
        <v>4</v>
      </c>
      <c r="B494" s="139" t="s">
        <v>60</v>
      </c>
      <c r="C494" s="139" t="s">
        <v>381</v>
      </c>
      <c r="D494" s="139" t="s">
        <v>141</v>
      </c>
      <c r="E494" s="139" t="s">
        <v>382</v>
      </c>
      <c r="F494" s="139" t="s">
        <v>180</v>
      </c>
      <c r="G494" s="139" t="s">
        <v>738</v>
      </c>
      <c r="H494" s="140">
        <v>1925</v>
      </c>
      <c r="I494" s="138">
        <v>2</v>
      </c>
      <c r="J494" s="141">
        <f>'เลย '!F54</f>
        <v>209543.04000000001</v>
      </c>
      <c r="K494" s="142">
        <f>SUM('เลย '!AI54)</f>
        <v>253896.32000000004</v>
      </c>
      <c r="L494" s="143">
        <f>'เลย '!AJ54</f>
        <v>2185529.02</v>
      </c>
      <c r="M494" s="143">
        <f>'เลย '!AK54</f>
        <v>2017844.46</v>
      </c>
      <c r="N494" s="139"/>
      <c r="O494" s="139"/>
      <c r="P494" s="139"/>
      <c r="Q494" s="131">
        <f t="shared" si="17"/>
        <v>167684.56000000006</v>
      </c>
      <c r="R494" s="132">
        <f t="shared" si="18"/>
        <v>1135.3397506493507</v>
      </c>
    </row>
    <row r="495" spans="1:18" x14ac:dyDescent="0.4">
      <c r="A495" s="138">
        <v>5</v>
      </c>
      <c r="B495" s="139" t="s">
        <v>60</v>
      </c>
      <c r="C495" s="139" t="s">
        <v>381</v>
      </c>
      <c r="D495" s="139" t="s">
        <v>141</v>
      </c>
      <c r="E495" s="139" t="s">
        <v>382</v>
      </c>
      <c r="F495" s="139" t="s">
        <v>180</v>
      </c>
      <c r="G495" s="139" t="s">
        <v>739</v>
      </c>
      <c r="H495" s="140">
        <v>3610</v>
      </c>
      <c r="I495" s="138">
        <v>3</v>
      </c>
      <c r="J495" s="141">
        <f>'เลย '!F55</f>
        <v>512853.28</v>
      </c>
      <c r="K495" s="142">
        <f>SUM('เลย '!AI55)</f>
        <v>606237.43999999994</v>
      </c>
      <c r="L495" s="143">
        <f>'เลย '!AJ55</f>
        <v>3441882.71</v>
      </c>
      <c r="M495" s="143">
        <f>'เลย '!AK55</f>
        <v>2869736.06</v>
      </c>
      <c r="N495" s="139"/>
      <c r="O495" s="139"/>
      <c r="P495" s="139"/>
      <c r="Q495" s="131">
        <f t="shared" si="17"/>
        <v>572146.64999999991</v>
      </c>
      <c r="R495" s="132">
        <f t="shared" si="18"/>
        <v>953.4301135734072</v>
      </c>
    </row>
    <row r="496" spans="1:18" x14ac:dyDescent="0.4">
      <c r="A496" s="138">
        <v>6</v>
      </c>
      <c r="B496" s="139" t="s">
        <v>60</v>
      </c>
      <c r="C496" s="139" t="s">
        <v>381</v>
      </c>
      <c r="D496" s="139" t="s">
        <v>141</v>
      </c>
      <c r="E496" s="139" t="s">
        <v>382</v>
      </c>
      <c r="F496" s="139" t="s">
        <v>180</v>
      </c>
      <c r="G496" s="139" t="s">
        <v>740</v>
      </c>
      <c r="H496" s="140">
        <v>4226</v>
      </c>
      <c r="I496" s="138">
        <v>3</v>
      </c>
      <c r="J496" s="141">
        <f>'เลย '!F56</f>
        <v>421980.09</v>
      </c>
      <c r="K496" s="142">
        <f>SUM('เลย '!AI56)</f>
        <v>522841.06000000006</v>
      </c>
      <c r="L496" s="143">
        <f>'เลย '!AJ56</f>
        <v>2660013.2199999997</v>
      </c>
      <c r="M496" s="143">
        <f>'เลย '!AK56</f>
        <v>2330475.21</v>
      </c>
      <c r="N496" s="139"/>
      <c r="O496" s="139"/>
      <c r="P496" s="139"/>
      <c r="Q496" s="131">
        <f t="shared" si="17"/>
        <v>329538.00999999978</v>
      </c>
      <c r="R496" s="132">
        <f t="shared" si="18"/>
        <v>629.43994794131561</v>
      </c>
    </row>
    <row r="497" spans="1:18" x14ac:dyDescent="0.4">
      <c r="A497" s="138">
        <v>7</v>
      </c>
      <c r="B497" s="139" t="s">
        <v>60</v>
      </c>
      <c r="C497" s="139" t="s">
        <v>381</v>
      </c>
      <c r="D497" s="139" t="s">
        <v>141</v>
      </c>
      <c r="E497" s="139" t="s">
        <v>382</v>
      </c>
      <c r="F497" s="139" t="s">
        <v>180</v>
      </c>
      <c r="G497" s="139" t="s">
        <v>741</v>
      </c>
      <c r="H497" s="140">
        <v>2265</v>
      </c>
      <c r="I497" s="138">
        <v>2</v>
      </c>
      <c r="J497" s="141">
        <f>'เลย '!F57</f>
        <v>301691.76</v>
      </c>
      <c r="K497" s="142">
        <f>SUM('เลย '!AI57)</f>
        <v>328005.83999999997</v>
      </c>
      <c r="L497" s="143">
        <f>'เลย '!AJ57</f>
        <v>2690402.44</v>
      </c>
      <c r="M497" s="143">
        <f>'เลย '!AK57</f>
        <v>2746022.87</v>
      </c>
      <c r="N497" s="139"/>
      <c r="O497" s="139"/>
      <c r="P497" s="139"/>
      <c r="Q497" s="131">
        <f t="shared" si="17"/>
        <v>-55620.430000000168</v>
      </c>
      <c r="R497" s="132">
        <f t="shared" si="18"/>
        <v>1187.8156467991171</v>
      </c>
    </row>
    <row r="498" spans="1:18" x14ac:dyDescent="0.4">
      <c r="A498" s="138">
        <v>8</v>
      </c>
      <c r="B498" s="139" t="s">
        <v>60</v>
      </c>
      <c r="C498" s="139" t="s">
        <v>381</v>
      </c>
      <c r="D498" s="139" t="s">
        <v>141</v>
      </c>
      <c r="E498" s="139" t="s">
        <v>382</v>
      </c>
      <c r="F498" s="139" t="s">
        <v>180</v>
      </c>
      <c r="G498" s="139" t="s">
        <v>742</v>
      </c>
      <c r="H498" s="140">
        <v>1848</v>
      </c>
      <c r="I498" s="138">
        <v>2</v>
      </c>
      <c r="J498" s="141">
        <f>'เลย '!F58</f>
        <v>185893.63</v>
      </c>
      <c r="K498" s="142">
        <f>SUM('เลย '!AI58)</f>
        <v>215217.43000000002</v>
      </c>
      <c r="L498" s="143">
        <f>'เลย '!AJ58</f>
        <v>1675673.23</v>
      </c>
      <c r="M498" s="143">
        <f>'เลย '!AK58</f>
        <v>1669787.8499999999</v>
      </c>
      <c r="N498" s="139"/>
      <c r="O498" s="139"/>
      <c r="P498" s="139"/>
      <c r="Q498" s="131">
        <f t="shared" si="17"/>
        <v>5885.3800000001211</v>
      </c>
      <c r="R498" s="132">
        <f t="shared" si="18"/>
        <v>906.74958333333336</v>
      </c>
    </row>
    <row r="499" spans="1:18" x14ac:dyDescent="0.4">
      <c r="A499" s="138">
        <v>9</v>
      </c>
      <c r="B499" s="139" t="s">
        <v>60</v>
      </c>
      <c r="C499" s="139" t="s">
        <v>381</v>
      </c>
      <c r="D499" s="139" t="s">
        <v>141</v>
      </c>
      <c r="E499" s="139" t="s">
        <v>382</v>
      </c>
      <c r="F499" s="139" t="s">
        <v>180</v>
      </c>
      <c r="G499" s="139" t="s">
        <v>743</v>
      </c>
      <c r="H499" s="140">
        <v>1945</v>
      </c>
      <c r="I499" s="138">
        <v>2</v>
      </c>
      <c r="J499" s="141">
        <f>'เลย '!F59</f>
        <v>75769.289999999994</v>
      </c>
      <c r="K499" s="142">
        <f>SUM('เลย '!AI59)</f>
        <v>126447.25</v>
      </c>
      <c r="L499" s="143">
        <f>'เลย '!AJ59</f>
        <v>1927662.3399999999</v>
      </c>
      <c r="M499" s="143">
        <f>'เลย '!AK59</f>
        <v>1860635.15</v>
      </c>
      <c r="N499" s="139"/>
      <c r="O499" s="139"/>
      <c r="P499" s="139"/>
      <c r="Q499" s="131">
        <f t="shared" si="17"/>
        <v>67027.189999999944</v>
      </c>
      <c r="R499" s="132">
        <f t="shared" si="18"/>
        <v>991.08603598971717</v>
      </c>
    </row>
    <row r="500" spans="1:18" x14ac:dyDescent="0.4">
      <c r="A500" s="138">
        <v>10</v>
      </c>
      <c r="B500" s="139" t="s">
        <v>60</v>
      </c>
      <c r="C500" s="139" t="s">
        <v>381</v>
      </c>
      <c r="D500" s="139" t="s">
        <v>141</v>
      </c>
      <c r="E500" s="139" t="s">
        <v>382</v>
      </c>
      <c r="F500" s="139" t="s">
        <v>180</v>
      </c>
      <c r="G500" s="139" t="s">
        <v>744</v>
      </c>
      <c r="H500" s="140">
        <v>4776</v>
      </c>
      <c r="I500" s="138">
        <v>4</v>
      </c>
      <c r="J500" s="141">
        <f>'เลย '!F60</f>
        <v>169594.04</v>
      </c>
      <c r="K500" s="142">
        <f>SUM('เลย '!AI60)</f>
        <v>201314.79000000004</v>
      </c>
      <c r="L500" s="143">
        <f>'เลย '!AJ60</f>
        <v>3060601.5700000003</v>
      </c>
      <c r="M500" s="143">
        <f>'เลย '!AK60</f>
        <v>2684532.9699999997</v>
      </c>
      <c r="N500" s="139"/>
      <c r="O500" s="139"/>
      <c r="P500" s="139"/>
      <c r="Q500" s="131">
        <f t="shared" si="17"/>
        <v>376068.60000000056</v>
      </c>
      <c r="R500" s="132">
        <f t="shared" si="18"/>
        <v>640.82947445561149</v>
      </c>
    </row>
    <row r="501" spans="1:18" x14ac:dyDescent="0.4">
      <c r="A501" s="138">
        <v>11</v>
      </c>
      <c r="B501" s="139" t="s">
        <v>60</v>
      </c>
      <c r="C501" s="139" t="s">
        <v>381</v>
      </c>
      <c r="D501" s="139" t="s">
        <v>141</v>
      </c>
      <c r="E501" s="139" t="s">
        <v>382</v>
      </c>
      <c r="F501" s="139" t="s">
        <v>180</v>
      </c>
      <c r="G501" s="139" t="s">
        <v>745</v>
      </c>
      <c r="H501" s="140">
        <v>5154</v>
      </c>
      <c r="I501" s="138">
        <v>4</v>
      </c>
      <c r="J501" s="141">
        <f>'เลย '!F61</f>
        <v>717355.93</v>
      </c>
      <c r="K501" s="142">
        <f>SUM('เลย '!AI61)</f>
        <v>921020.72000000009</v>
      </c>
      <c r="L501" s="143">
        <f>'เลย '!AJ61</f>
        <v>3897013.4899999998</v>
      </c>
      <c r="M501" s="143">
        <f>'เลย '!AK61</f>
        <v>3424179.05</v>
      </c>
      <c r="N501" s="139"/>
      <c r="O501" s="139"/>
      <c r="P501" s="139"/>
      <c r="Q501" s="131">
        <f t="shared" si="17"/>
        <v>472834.43999999994</v>
      </c>
      <c r="R501" s="132">
        <f t="shared" si="18"/>
        <v>756.11437524253006</v>
      </c>
    </row>
    <row r="502" spans="1:18" x14ac:dyDescent="0.4">
      <c r="A502" s="138">
        <v>12</v>
      </c>
      <c r="B502" s="139" t="s">
        <v>60</v>
      </c>
      <c r="C502" s="139" t="s">
        <v>381</v>
      </c>
      <c r="D502" s="139" t="s">
        <v>141</v>
      </c>
      <c r="E502" s="139" t="s">
        <v>382</v>
      </c>
      <c r="F502" s="139" t="s">
        <v>180</v>
      </c>
      <c r="G502" s="139" t="s">
        <v>746</v>
      </c>
      <c r="H502" s="140">
        <v>3300</v>
      </c>
      <c r="I502" s="138">
        <v>3</v>
      </c>
      <c r="J502" s="141">
        <f>'เลย '!F62</f>
        <v>144154.45000000001</v>
      </c>
      <c r="K502" s="142">
        <f>SUM('เลย '!AI62)</f>
        <v>179789.22000000003</v>
      </c>
      <c r="L502" s="143">
        <f>'เลย '!AJ62</f>
        <v>2284426.0099999998</v>
      </c>
      <c r="M502" s="143">
        <f>'เลย '!AK62</f>
        <v>2174548.42</v>
      </c>
      <c r="N502" s="139"/>
      <c r="O502" s="139"/>
      <c r="P502" s="139"/>
      <c r="Q502" s="131">
        <f t="shared" si="17"/>
        <v>109877.58999999985</v>
      </c>
      <c r="R502" s="132">
        <f t="shared" si="18"/>
        <v>692.25030606060602</v>
      </c>
    </row>
    <row r="503" spans="1:18" x14ac:dyDescent="0.4">
      <c r="A503" s="138">
        <v>13</v>
      </c>
      <c r="B503" s="139" t="s">
        <v>60</v>
      </c>
      <c r="C503" s="139" t="s">
        <v>381</v>
      </c>
      <c r="D503" s="139" t="s">
        <v>141</v>
      </c>
      <c r="E503" s="139" t="s">
        <v>382</v>
      </c>
      <c r="F503" s="139" t="s">
        <v>180</v>
      </c>
      <c r="G503" s="139" t="s">
        <v>747</v>
      </c>
      <c r="H503" s="140">
        <v>2046</v>
      </c>
      <c r="I503" s="138">
        <v>2</v>
      </c>
      <c r="J503" s="141">
        <f>'เลย '!F63</f>
        <v>196350.05</v>
      </c>
      <c r="K503" s="142">
        <f>SUM('เลย '!AI63)</f>
        <v>285183.88</v>
      </c>
      <c r="L503" s="143">
        <f>'เลย '!AJ63</f>
        <v>2110582.71</v>
      </c>
      <c r="M503" s="143">
        <f>'เลย '!AK63</f>
        <v>1837685.04</v>
      </c>
      <c r="N503" s="139"/>
      <c r="O503" s="139"/>
      <c r="P503" s="139"/>
      <c r="Q503" s="131">
        <f t="shared" si="17"/>
        <v>272897.66999999993</v>
      </c>
      <c r="R503" s="132">
        <f t="shared" si="18"/>
        <v>1031.5653519061584</v>
      </c>
    </row>
    <row r="504" spans="1:18" x14ac:dyDescent="0.4">
      <c r="A504" s="138">
        <v>14</v>
      </c>
      <c r="B504" s="139" t="s">
        <v>60</v>
      </c>
      <c r="C504" s="139" t="s">
        <v>381</v>
      </c>
      <c r="D504" s="139" t="s">
        <v>141</v>
      </c>
      <c r="E504" s="139" t="s">
        <v>382</v>
      </c>
      <c r="F504" s="139" t="s">
        <v>180</v>
      </c>
      <c r="G504" s="139" t="s">
        <v>748</v>
      </c>
      <c r="H504" s="140">
        <v>4503</v>
      </c>
      <c r="I504" s="138">
        <v>4</v>
      </c>
      <c r="J504" s="141">
        <f>'เลย '!F64</f>
        <v>122608.48</v>
      </c>
      <c r="K504" s="142">
        <f>SUM('เลย '!AI64)</f>
        <v>153976.57999999996</v>
      </c>
      <c r="L504" s="143">
        <f>'เลย '!AJ64</f>
        <v>1345188.01</v>
      </c>
      <c r="M504" s="143">
        <f>'เลย '!AK64</f>
        <v>1510551.16</v>
      </c>
      <c r="N504" s="139"/>
      <c r="O504" s="139"/>
      <c r="P504" s="139"/>
      <c r="Q504" s="131">
        <f t="shared" si="17"/>
        <v>-165363.14999999991</v>
      </c>
      <c r="R504" s="132">
        <f t="shared" si="18"/>
        <v>298.73151454585832</v>
      </c>
    </row>
    <row r="505" spans="1:18" s="150" customFormat="1" x14ac:dyDescent="0.4">
      <c r="A505" s="144">
        <v>5</v>
      </c>
      <c r="B505" s="145" t="s">
        <v>60</v>
      </c>
      <c r="C505" s="145"/>
      <c r="D505" s="145"/>
      <c r="E505" s="145" t="s">
        <v>77</v>
      </c>
      <c r="F505" s="145"/>
      <c r="G505" s="145" t="s">
        <v>384</v>
      </c>
      <c r="H505" s="151">
        <f>SUM(H491:H504)</f>
        <v>37307</v>
      </c>
      <c r="I505" s="144"/>
      <c r="J505" s="147">
        <f>SUM(J491:J504)</f>
        <v>3691684.2300000004</v>
      </c>
      <c r="K505" s="147">
        <f>SUM(K491:K504)</f>
        <v>4534760.6500000004</v>
      </c>
      <c r="L505" s="147">
        <f>SUM(L491:L504)</f>
        <v>29508377.030000005</v>
      </c>
      <c r="M505" s="147">
        <f>SUM(M491:M504)</f>
        <v>27344932.000000004</v>
      </c>
      <c r="N505" s="145">
        <v>13</v>
      </c>
      <c r="O505" s="145">
        <v>13</v>
      </c>
      <c r="P505" s="145">
        <f>N505-O505</f>
        <v>0</v>
      </c>
      <c r="Q505" s="148">
        <f t="shared" si="17"/>
        <v>2163445.0300000012</v>
      </c>
      <c r="R505" s="149">
        <f>L505/H505</f>
        <v>790.96086605730841</v>
      </c>
    </row>
    <row r="506" spans="1:18" x14ac:dyDescent="0.4">
      <c r="A506" s="138">
        <v>1</v>
      </c>
      <c r="B506" s="139" t="s">
        <v>60</v>
      </c>
      <c r="C506" s="139" t="s">
        <v>385</v>
      </c>
      <c r="D506" s="139" t="s">
        <v>102</v>
      </c>
      <c r="E506" s="139" t="s">
        <v>386</v>
      </c>
      <c r="F506" s="139" t="s">
        <v>210</v>
      </c>
      <c r="G506" s="139" t="s">
        <v>387</v>
      </c>
      <c r="H506" s="140"/>
      <c r="I506" s="138"/>
      <c r="J506" s="141"/>
      <c r="K506" s="142"/>
      <c r="L506" s="143"/>
      <c r="M506" s="143"/>
      <c r="N506" s="139"/>
      <c r="O506" s="139"/>
      <c r="P506" s="139"/>
    </row>
    <row r="507" spans="1:18" x14ac:dyDescent="0.4">
      <c r="A507" s="138">
        <v>2</v>
      </c>
      <c r="B507" s="139" t="s">
        <v>60</v>
      </c>
      <c r="C507" s="139" t="s">
        <v>385</v>
      </c>
      <c r="D507" s="139" t="s">
        <v>102</v>
      </c>
      <c r="E507" s="139" t="s">
        <v>386</v>
      </c>
      <c r="F507" s="139" t="s">
        <v>180</v>
      </c>
      <c r="G507" s="139" t="s">
        <v>749</v>
      </c>
      <c r="H507" s="140">
        <v>1295</v>
      </c>
      <c r="I507" s="138">
        <v>1</v>
      </c>
      <c r="J507" s="141">
        <f>'เลย '!F65</f>
        <v>411554.94</v>
      </c>
      <c r="K507" s="142">
        <f>SUM('เลย '!AI65)</f>
        <v>389387.65</v>
      </c>
      <c r="L507" s="143">
        <f>'เลย '!AJ65</f>
        <v>2355297.96</v>
      </c>
      <c r="M507" s="143">
        <f>'เลย '!AK65</f>
        <v>2398898.3299999996</v>
      </c>
      <c r="N507" s="139"/>
      <c r="O507" s="139"/>
      <c r="P507" s="139"/>
      <c r="Q507" s="131">
        <f t="shared" si="17"/>
        <v>-43600.369999999646</v>
      </c>
      <c r="R507" s="132">
        <f t="shared" si="18"/>
        <v>1818.7629034749034</v>
      </c>
    </row>
    <row r="508" spans="1:18" x14ac:dyDescent="0.4">
      <c r="A508" s="138">
        <v>3</v>
      </c>
      <c r="B508" s="139" t="s">
        <v>60</v>
      </c>
      <c r="C508" s="139" t="s">
        <v>385</v>
      </c>
      <c r="D508" s="139" t="s">
        <v>102</v>
      </c>
      <c r="E508" s="139" t="s">
        <v>386</v>
      </c>
      <c r="F508" s="139" t="s">
        <v>180</v>
      </c>
      <c r="G508" s="139" t="s">
        <v>750</v>
      </c>
      <c r="H508" s="140">
        <v>1368</v>
      </c>
      <c r="I508" s="138">
        <v>1</v>
      </c>
      <c r="J508" s="141">
        <f>'เลย '!F66</f>
        <v>545016.37</v>
      </c>
      <c r="K508" s="142">
        <f>SUM('เลย '!AI66)</f>
        <v>564441.84</v>
      </c>
      <c r="L508" s="143">
        <f>'เลย '!AJ66</f>
        <v>2112973.1</v>
      </c>
      <c r="M508" s="143">
        <f>'เลย '!AK66</f>
        <v>1906855.48</v>
      </c>
      <c r="N508" s="139"/>
      <c r="O508" s="139"/>
      <c r="P508" s="139"/>
      <c r="Q508" s="131">
        <f t="shared" si="17"/>
        <v>206117.62000000011</v>
      </c>
      <c r="R508" s="132">
        <f t="shared" si="18"/>
        <v>1544.5709795321638</v>
      </c>
    </row>
    <row r="509" spans="1:18" x14ac:dyDescent="0.4">
      <c r="A509" s="138">
        <v>4</v>
      </c>
      <c r="B509" s="139" t="s">
        <v>60</v>
      </c>
      <c r="C509" s="139" t="s">
        <v>385</v>
      </c>
      <c r="D509" s="139" t="s">
        <v>102</v>
      </c>
      <c r="E509" s="139" t="s">
        <v>386</v>
      </c>
      <c r="F509" s="139" t="s">
        <v>180</v>
      </c>
      <c r="G509" s="139" t="s">
        <v>751</v>
      </c>
      <c r="H509" s="140">
        <v>2588</v>
      </c>
      <c r="I509" s="138">
        <v>2</v>
      </c>
      <c r="J509" s="141">
        <f>'เลย '!F67</f>
        <v>318971.51</v>
      </c>
      <c r="K509" s="142">
        <f>SUM('เลย '!AI67)</f>
        <v>362767.03</v>
      </c>
      <c r="L509" s="143">
        <f>'เลย '!AJ67</f>
        <v>2188949.6</v>
      </c>
      <c r="M509" s="143">
        <f>'เลย '!AK67</f>
        <v>2448778.7000000002</v>
      </c>
      <c r="N509" s="139"/>
      <c r="O509" s="139"/>
      <c r="P509" s="139"/>
      <c r="Q509" s="131">
        <f t="shared" si="17"/>
        <v>-259829.10000000009</v>
      </c>
      <c r="R509" s="132">
        <f t="shared" si="18"/>
        <v>845.80741885625969</v>
      </c>
    </row>
    <row r="510" spans="1:18" x14ac:dyDescent="0.4">
      <c r="A510" s="138">
        <v>5</v>
      </c>
      <c r="B510" s="139" t="s">
        <v>60</v>
      </c>
      <c r="C510" s="139" t="s">
        <v>385</v>
      </c>
      <c r="D510" s="139" t="s">
        <v>102</v>
      </c>
      <c r="E510" s="139" t="s">
        <v>386</v>
      </c>
      <c r="F510" s="139" t="s">
        <v>180</v>
      </c>
      <c r="G510" s="139" t="s">
        <v>752</v>
      </c>
      <c r="H510" s="140">
        <v>1190</v>
      </c>
      <c r="I510" s="138">
        <v>1</v>
      </c>
      <c r="J510" s="141">
        <f>'เลย '!F68</f>
        <v>358484.73</v>
      </c>
      <c r="K510" s="142">
        <f>SUM('เลย '!AI68)</f>
        <v>400050.58</v>
      </c>
      <c r="L510" s="143">
        <f>'เลย '!AJ68</f>
        <v>2261239.36</v>
      </c>
      <c r="M510" s="143">
        <f>'เลย '!AK68</f>
        <v>2431590.34</v>
      </c>
      <c r="N510" s="139"/>
      <c r="O510" s="139"/>
      <c r="P510" s="139"/>
      <c r="Q510" s="131">
        <f t="shared" si="17"/>
        <v>-170350.97999999998</v>
      </c>
      <c r="R510" s="132">
        <f t="shared" si="18"/>
        <v>1900.2011428571427</v>
      </c>
    </row>
    <row r="511" spans="1:18" x14ac:dyDescent="0.4">
      <c r="A511" s="138">
        <v>6</v>
      </c>
      <c r="B511" s="139" t="s">
        <v>60</v>
      </c>
      <c r="C511" s="139" t="s">
        <v>385</v>
      </c>
      <c r="D511" s="139" t="s">
        <v>102</v>
      </c>
      <c r="E511" s="139" t="s">
        <v>386</v>
      </c>
      <c r="F511" s="139" t="s">
        <v>180</v>
      </c>
      <c r="G511" s="139" t="s">
        <v>753</v>
      </c>
      <c r="H511" s="140">
        <v>897</v>
      </c>
      <c r="I511" s="138">
        <v>1</v>
      </c>
      <c r="J511" s="141">
        <f>'เลย '!F69</f>
        <v>222354.28</v>
      </c>
      <c r="K511" s="142">
        <f>SUM('เลย '!AI69)</f>
        <v>219271.84999999998</v>
      </c>
      <c r="L511" s="143">
        <f>'เลย '!AJ69</f>
        <v>1178359.8599999999</v>
      </c>
      <c r="M511" s="143">
        <f>'เลย '!AK69</f>
        <v>1337460.3999999999</v>
      </c>
      <c r="N511" s="139"/>
      <c r="O511" s="139"/>
      <c r="P511" s="139"/>
      <c r="Q511" s="131">
        <f t="shared" si="17"/>
        <v>-159100.54000000004</v>
      </c>
      <c r="R511" s="132">
        <f t="shared" si="18"/>
        <v>1313.66762541806</v>
      </c>
    </row>
    <row r="512" spans="1:18" s="150" customFormat="1" x14ac:dyDescent="0.4">
      <c r="A512" s="144">
        <v>6</v>
      </c>
      <c r="B512" s="145" t="s">
        <v>60</v>
      </c>
      <c r="C512" s="145"/>
      <c r="D512" s="145"/>
      <c r="E512" s="145" t="s">
        <v>77</v>
      </c>
      <c r="F512" s="145"/>
      <c r="G512" s="145" t="s">
        <v>388</v>
      </c>
      <c r="H512" s="151">
        <f>SUM(H506:H511)</f>
        <v>7338</v>
      </c>
      <c r="I512" s="144"/>
      <c r="J512" s="147">
        <f>SUM(J506:J511)</f>
        <v>1856381.83</v>
      </c>
      <c r="K512" s="147">
        <f>SUM(K506:K511)</f>
        <v>1935918.9500000002</v>
      </c>
      <c r="L512" s="147">
        <f>SUM(L506:L511)</f>
        <v>10096819.879999999</v>
      </c>
      <c r="M512" s="147">
        <f>SUM(M506:M511)</f>
        <v>10523583.25</v>
      </c>
      <c r="N512" s="145">
        <v>5</v>
      </c>
      <c r="O512" s="145">
        <v>5</v>
      </c>
      <c r="P512" s="145">
        <f>N512-O512</f>
        <v>0</v>
      </c>
      <c r="Q512" s="148">
        <f t="shared" si="17"/>
        <v>-426763.37000000104</v>
      </c>
      <c r="R512" s="149">
        <f>L512/H512</f>
        <v>1375.963461433633</v>
      </c>
    </row>
    <row r="513" spans="1:18" x14ac:dyDescent="0.4">
      <c r="A513" s="138">
        <v>1</v>
      </c>
      <c r="B513" s="139" t="s">
        <v>60</v>
      </c>
      <c r="C513" s="139" t="s">
        <v>389</v>
      </c>
      <c r="D513" s="139" t="s">
        <v>109</v>
      </c>
      <c r="E513" s="139" t="s">
        <v>390</v>
      </c>
      <c r="F513" s="139" t="s">
        <v>210</v>
      </c>
      <c r="G513" s="139" t="s">
        <v>391</v>
      </c>
      <c r="H513" s="140"/>
      <c r="I513" s="138"/>
      <c r="J513" s="141"/>
      <c r="K513" s="142"/>
      <c r="L513" s="143"/>
      <c r="M513" s="143"/>
      <c r="N513" s="139"/>
      <c r="O513" s="139"/>
      <c r="P513" s="139"/>
    </row>
    <row r="514" spans="1:18" x14ac:dyDescent="0.4">
      <c r="A514" s="138">
        <v>2</v>
      </c>
      <c r="B514" s="139" t="s">
        <v>60</v>
      </c>
      <c r="C514" s="139" t="s">
        <v>389</v>
      </c>
      <c r="D514" s="139" t="s">
        <v>109</v>
      </c>
      <c r="E514" s="139" t="s">
        <v>390</v>
      </c>
      <c r="F514" s="139" t="s">
        <v>180</v>
      </c>
      <c r="G514" s="139" t="s">
        <v>754</v>
      </c>
      <c r="H514" s="140">
        <v>2172</v>
      </c>
      <c r="I514" s="138">
        <v>2</v>
      </c>
      <c r="J514" s="141">
        <f>'เลย '!F70</f>
        <v>277000.74</v>
      </c>
      <c r="K514" s="142">
        <f>SUM('เลย '!AI70)</f>
        <v>307516.68</v>
      </c>
      <c r="L514" s="143">
        <f>'เลย '!AJ70</f>
        <v>2424853.17</v>
      </c>
      <c r="M514" s="143">
        <f>'เลย '!AK70</f>
        <v>2217628.21</v>
      </c>
      <c r="N514" s="139"/>
      <c r="O514" s="139"/>
      <c r="P514" s="139"/>
      <c r="Q514" s="131">
        <f t="shared" si="17"/>
        <v>207224.95999999996</v>
      </c>
      <c r="R514" s="132">
        <f t="shared" si="18"/>
        <v>1116.4149033149172</v>
      </c>
    </row>
    <row r="515" spans="1:18" x14ac:dyDescent="0.4">
      <c r="A515" s="138">
        <v>3</v>
      </c>
      <c r="B515" s="139" t="s">
        <v>60</v>
      </c>
      <c r="C515" s="139" t="s">
        <v>389</v>
      </c>
      <c r="D515" s="139" t="s">
        <v>109</v>
      </c>
      <c r="E515" s="139" t="s">
        <v>390</v>
      </c>
      <c r="F515" s="139" t="s">
        <v>180</v>
      </c>
      <c r="G515" s="139" t="s">
        <v>755</v>
      </c>
      <c r="H515" s="140">
        <v>3964</v>
      </c>
      <c r="I515" s="138">
        <v>3</v>
      </c>
      <c r="J515" s="141">
        <f>'เลย '!F71</f>
        <v>931627.82</v>
      </c>
      <c r="K515" s="142">
        <f>SUM('เลย '!AI71)</f>
        <v>851964.58</v>
      </c>
      <c r="L515" s="143">
        <f>'เลย '!AJ71</f>
        <v>3759406.6900000004</v>
      </c>
      <c r="M515" s="143">
        <f>'เลย '!AK71</f>
        <v>3313272.42</v>
      </c>
      <c r="N515" s="139"/>
      <c r="O515" s="139"/>
      <c r="P515" s="139"/>
      <c r="Q515" s="131">
        <f t="shared" si="17"/>
        <v>446134.27000000048</v>
      </c>
      <c r="R515" s="132">
        <f t="shared" si="18"/>
        <v>948.38715691221</v>
      </c>
    </row>
    <row r="516" spans="1:18" x14ac:dyDescent="0.4">
      <c r="A516" s="138">
        <v>4</v>
      </c>
      <c r="B516" s="139" t="s">
        <v>60</v>
      </c>
      <c r="C516" s="139" t="s">
        <v>389</v>
      </c>
      <c r="D516" s="139" t="s">
        <v>109</v>
      </c>
      <c r="E516" s="139" t="s">
        <v>390</v>
      </c>
      <c r="F516" s="139" t="s">
        <v>180</v>
      </c>
      <c r="G516" s="139" t="s">
        <v>756</v>
      </c>
      <c r="H516" s="140">
        <v>1498</v>
      </c>
      <c r="I516" s="138">
        <v>1</v>
      </c>
      <c r="J516" s="141">
        <f>'เลย '!F72</f>
        <v>201863.37</v>
      </c>
      <c r="K516" s="142">
        <f>SUM('เลย '!AI72)</f>
        <v>205631.13</v>
      </c>
      <c r="L516" s="143">
        <f>'เลย '!AJ72</f>
        <v>2064905.74</v>
      </c>
      <c r="M516" s="143">
        <f>'เลย '!AK72</f>
        <v>1883727.79</v>
      </c>
      <c r="N516" s="139"/>
      <c r="O516" s="139"/>
      <c r="P516" s="139"/>
      <c r="Q516" s="131">
        <f t="shared" si="17"/>
        <v>181177.94999999995</v>
      </c>
      <c r="R516" s="132">
        <f t="shared" si="18"/>
        <v>1378.4417489986649</v>
      </c>
    </row>
    <row r="517" spans="1:18" x14ac:dyDescent="0.4">
      <c r="A517" s="138">
        <v>5</v>
      </c>
      <c r="B517" s="139" t="s">
        <v>60</v>
      </c>
      <c r="C517" s="139" t="s">
        <v>389</v>
      </c>
      <c r="D517" s="139" t="s">
        <v>109</v>
      </c>
      <c r="E517" s="139" t="s">
        <v>390</v>
      </c>
      <c r="F517" s="139" t="s">
        <v>180</v>
      </c>
      <c r="G517" s="139" t="s">
        <v>757</v>
      </c>
      <c r="H517" s="140">
        <v>1440</v>
      </c>
      <c r="I517" s="138">
        <v>1</v>
      </c>
      <c r="J517" s="141">
        <f>'เลย '!F73</f>
        <v>166579.24</v>
      </c>
      <c r="K517" s="142">
        <f>SUM('เลย '!AI73)</f>
        <v>167659.63</v>
      </c>
      <c r="L517" s="143">
        <f>'เลย '!AJ73</f>
        <v>2427662.0499999998</v>
      </c>
      <c r="M517" s="143">
        <f>'เลย '!AK73</f>
        <v>2341692.9899999998</v>
      </c>
      <c r="N517" s="139"/>
      <c r="O517" s="139"/>
      <c r="P517" s="139"/>
      <c r="Q517" s="131">
        <f t="shared" si="17"/>
        <v>85969.060000000056</v>
      </c>
      <c r="R517" s="132">
        <f t="shared" si="18"/>
        <v>1685.876423611111</v>
      </c>
    </row>
    <row r="518" spans="1:18" x14ac:dyDescent="0.4">
      <c r="A518" s="138">
        <v>6</v>
      </c>
      <c r="B518" s="139" t="s">
        <v>60</v>
      </c>
      <c r="C518" s="139" t="s">
        <v>389</v>
      </c>
      <c r="D518" s="139" t="s">
        <v>109</v>
      </c>
      <c r="E518" s="139" t="s">
        <v>390</v>
      </c>
      <c r="F518" s="139" t="s">
        <v>180</v>
      </c>
      <c r="G518" s="139" t="s">
        <v>758</v>
      </c>
      <c r="H518" s="140">
        <v>1880</v>
      </c>
      <c r="I518" s="138">
        <v>2</v>
      </c>
      <c r="J518" s="141">
        <f>'เลย '!F74</f>
        <v>205869.77</v>
      </c>
      <c r="K518" s="142">
        <f>SUM('เลย '!AI74)</f>
        <v>200775.16999999998</v>
      </c>
      <c r="L518" s="143">
        <f>'เลย '!AJ74</f>
        <v>2169704.12</v>
      </c>
      <c r="M518" s="143">
        <f>'เลย '!AK74</f>
        <v>1917080.7</v>
      </c>
      <c r="N518" s="139"/>
      <c r="O518" s="139"/>
      <c r="P518" s="139"/>
      <c r="Q518" s="131">
        <f t="shared" si="17"/>
        <v>252623.42000000016</v>
      </c>
      <c r="R518" s="132">
        <f t="shared" si="18"/>
        <v>1154.0979361702127</v>
      </c>
    </row>
    <row r="519" spans="1:18" x14ac:dyDescent="0.4">
      <c r="A519" s="138">
        <v>7</v>
      </c>
      <c r="B519" s="139" t="s">
        <v>60</v>
      </c>
      <c r="C519" s="139" t="s">
        <v>389</v>
      </c>
      <c r="D519" s="139" t="s">
        <v>109</v>
      </c>
      <c r="E519" s="139" t="s">
        <v>390</v>
      </c>
      <c r="F519" s="139" t="s">
        <v>180</v>
      </c>
      <c r="G519" s="139" t="s">
        <v>759</v>
      </c>
      <c r="H519" s="140">
        <v>2455</v>
      </c>
      <c r="I519" s="138">
        <v>2</v>
      </c>
      <c r="J519" s="141">
        <f>'เลย '!F75</f>
        <v>255207.14</v>
      </c>
      <c r="K519" s="142">
        <f>SUM('เลย '!AI75)</f>
        <v>258804.41</v>
      </c>
      <c r="L519" s="143">
        <f>'เลย '!AJ75</f>
        <v>2934408.49</v>
      </c>
      <c r="M519" s="143">
        <f>'เลย '!AK75</f>
        <v>2668581.3800000004</v>
      </c>
      <c r="N519" s="139"/>
      <c r="O519" s="139"/>
      <c r="P519" s="139"/>
      <c r="Q519" s="131">
        <f t="shared" ref="Q519:Q582" si="19">L519-M519</f>
        <v>265827.10999999987</v>
      </c>
      <c r="R519" s="132">
        <f t="shared" ref="R519:R581" si="20">L519/H519</f>
        <v>1195.2784073319756</v>
      </c>
    </row>
    <row r="520" spans="1:18" s="150" customFormat="1" x14ac:dyDescent="0.4">
      <c r="A520" s="144">
        <v>7</v>
      </c>
      <c r="B520" s="145" t="s">
        <v>60</v>
      </c>
      <c r="C520" s="145"/>
      <c r="D520" s="145"/>
      <c r="E520" s="145" t="s">
        <v>77</v>
      </c>
      <c r="F520" s="145"/>
      <c r="G520" s="145" t="s">
        <v>392</v>
      </c>
      <c r="H520" s="151">
        <f>SUM(H513:H519)</f>
        <v>13409</v>
      </c>
      <c r="I520" s="144"/>
      <c r="J520" s="147">
        <f>SUM(J513:J519)</f>
        <v>2038148.08</v>
      </c>
      <c r="K520" s="147">
        <f>SUM(K513:K519)</f>
        <v>1992351.5999999999</v>
      </c>
      <c r="L520" s="147">
        <f>SUM(L513:L519)</f>
        <v>15780940.26</v>
      </c>
      <c r="M520" s="147">
        <f>SUM(M513:M519)</f>
        <v>14341983.49</v>
      </c>
      <c r="N520" s="145">
        <v>6</v>
      </c>
      <c r="O520" s="145">
        <v>6</v>
      </c>
      <c r="P520" s="145">
        <f>N520-O520</f>
        <v>0</v>
      </c>
      <c r="Q520" s="148">
        <f t="shared" si="19"/>
        <v>1438956.7699999996</v>
      </c>
      <c r="R520" s="149">
        <f>L520/H520</f>
        <v>1176.8916593332835</v>
      </c>
    </row>
    <row r="521" spans="1:18" x14ac:dyDescent="0.4">
      <c r="A521" s="138">
        <v>1</v>
      </c>
      <c r="B521" s="139" t="s">
        <v>60</v>
      </c>
      <c r="C521" s="139" t="s">
        <v>393</v>
      </c>
      <c r="D521" s="139" t="s">
        <v>116</v>
      </c>
      <c r="E521" s="139" t="s">
        <v>394</v>
      </c>
      <c r="F521" s="139" t="s">
        <v>210</v>
      </c>
      <c r="G521" s="139" t="s">
        <v>395</v>
      </c>
      <c r="H521" s="140"/>
      <c r="I521" s="138"/>
      <c r="J521" s="141"/>
      <c r="K521" s="142"/>
      <c r="L521" s="143"/>
      <c r="M521" s="143"/>
      <c r="N521" s="139"/>
      <c r="O521" s="139"/>
      <c r="P521" s="139"/>
    </row>
    <row r="522" spans="1:18" x14ac:dyDescent="0.4">
      <c r="A522" s="138">
        <v>2</v>
      </c>
      <c r="B522" s="139" t="s">
        <v>60</v>
      </c>
      <c r="C522" s="139" t="s">
        <v>393</v>
      </c>
      <c r="D522" s="139" t="s">
        <v>116</v>
      </c>
      <c r="E522" s="139" t="s">
        <v>394</v>
      </c>
      <c r="F522" s="139" t="s">
        <v>180</v>
      </c>
      <c r="G522" s="139" t="s">
        <v>760</v>
      </c>
      <c r="H522" s="140">
        <v>1765</v>
      </c>
      <c r="I522" s="138">
        <v>2</v>
      </c>
      <c r="J522" s="141">
        <f>'เลย '!F76</f>
        <v>137754.47</v>
      </c>
      <c r="K522" s="142">
        <f>SUM('เลย '!AI76)</f>
        <v>90259.190000000017</v>
      </c>
      <c r="L522" s="143">
        <f>'เลย '!AJ76</f>
        <v>1816672.17</v>
      </c>
      <c r="M522" s="143">
        <f>'เลย '!AK76</f>
        <v>1777447.83</v>
      </c>
      <c r="N522" s="139"/>
      <c r="O522" s="139"/>
      <c r="P522" s="139"/>
      <c r="Q522" s="131">
        <f t="shared" si="19"/>
        <v>39224.339999999851</v>
      </c>
      <c r="R522" s="132">
        <f t="shared" si="20"/>
        <v>1029.2760169971671</v>
      </c>
    </row>
    <row r="523" spans="1:18" x14ac:dyDescent="0.4">
      <c r="A523" s="138">
        <v>3</v>
      </c>
      <c r="B523" s="139" t="s">
        <v>60</v>
      </c>
      <c r="C523" s="139" t="s">
        <v>393</v>
      </c>
      <c r="D523" s="139" t="s">
        <v>116</v>
      </c>
      <c r="E523" s="139" t="s">
        <v>394</v>
      </c>
      <c r="F523" s="139" t="s">
        <v>180</v>
      </c>
      <c r="G523" s="139" t="s">
        <v>761</v>
      </c>
      <c r="H523" s="140">
        <v>2349</v>
      </c>
      <c r="I523" s="138">
        <v>2</v>
      </c>
      <c r="J523" s="141">
        <f>'เลย '!F77</f>
        <v>233351.07</v>
      </c>
      <c r="K523" s="142">
        <f>SUM('เลย '!AI77)</f>
        <v>316314.05</v>
      </c>
      <c r="L523" s="143">
        <f>'เลย '!AJ77</f>
        <v>3237452.99</v>
      </c>
      <c r="M523" s="143">
        <f>'เลย '!AK77</f>
        <v>3008208.38</v>
      </c>
      <c r="N523" s="139"/>
      <c r="O523" s="139"/>
      <c r="P523" s="139"/>
      <c r="Q523" s="131">
        <f t="shared" si="19"/>
        <v>229244.61000000034</v>
      </c>
      <c r="R523" s="132">
        <f t="shared" si="20"/>
        <v>1378.2260493827162</v>
      </c>
    </row>
    <row r="524" spans="1:18" x14ac:dyDescent="0.4">
      <c r="A524" s="138">
        <v>4</v>
      </c>
      <c r="B524" s="139" t="s">
        <v>60</v>
      </c>
      <c r="C524" s="139" t="s">
        <v>393</v>
      </c>
      <c r="D524" s="139" t="s">
        <v>116</v>
      </c>
      <c r="E524" s="139" t="s">
        <v>394</v>
      </c>
      <c r="F524" s="139" t="s">
        <v>180</v>
      </c>
      <c r="G524" s="139" t="s">
        <v>762</v>
      </c>
      <c r="H524" s="140">
        <v>2942</v>
      </c>
      <c r="I524" s="138">
        <v>2</v>
      </c>
      <c r="J524" s="141">
        <f>'เลย '!F78</f>
        <v>302548.96000000002</v>
      </c>
      <c r="K524" s="142">
        <f>SUM('เลย '!AI78)</f>
        <v>328617.11</v>
      </c>
      <c r="L524" s="143">
        <f>'เลย '!AJ78</f>
        <v>2387773.23</v>
      </c>
      <c r="M524" s="143">
        <f>'เลย '!AK78</f>
        <v>2274785.35</v>
      </c>
      <c r="N524" s="139"/>
      <c r="O524" s="139"/>
      <c r="P524" s="139"/>
      <c r="Q524" s="131">
        <f t="shared" si="19"/>
        <v>112987.87999999989</v>
      </c>
      <c r="R524" s="132">
        <f t="shared" si="20"/>
        <v>811.6156458191706</v>
      </c>
    </row>
    <row r="525" spans="1:18" x14ac:dyDescent="0.4">
      <c r="A525" s="138">
        <v>5</v>
      </c>
      <c r="B525" s="139" t="s">
        <v>60</v>
      </c>
      <c r="C525" s="139" t="s">
        <v>393</v>
      </c>
      <c r="D525" s="139" t="s">
        <v>116</v>
      </c>
      <c r="E525" s="139" t="s">
        <v>394</v>
      </c>
      <c r="F525" s="139" t="s">
        <v>180</v>
      </c>
      <c r="G525" s="139" t="s">
        <v>763</v>
      </c>
      <c r="H525" s="140">
        <v>2523</v>
      </c>
      <c r="I525" s="138">
        <v>2</v>
      </c>
      <c r="J525" s="141">
        <f>'เลย '!F79</f>
        <v>464474.57</v>
      </c>
      <c r="K525" s="142">
        <f>SUM('เลย '!AI79)</f>
        <v>414334.34</v>
      </c>
      <c r="L525" s="143">
        <f>'เลย '!AJ79</f>
        <v>2095020.68</v>
      </c>
      <c r="M525" s="143">
        <f>'เลย '!AK79</f>
        <v>1958942.88</v>
      </c>
      <c r="N525" s="139"/>
      <c r="O525" s="139"/>
      <c r="P525" s="139"/>
      <c r="Q525" s="131">
        <f t="shared" si="19"/>
        <v>136077.80000000005</v>
      </c>
      <c r="R525" s="132">
        <f t="shared" si="20"/>
        <v>830.36887831946092</v>
      </c>
    </row>
    <row r="526" spans="1:18" x14ac:dyDescent="0.4">
      <c r="A526" s="138">
        <v>6</v>
      </c>
      <c r="B526" s="139" t="s">
        <v>60</v>
      </c>
      <c r="C526" s="139" t="s">
        <v>393</v>
      </c>
      <c r="D526" s="139" t="s">
        <v>116</v>
      </c>
      <c r="E526" s="139" t="s">
        <v>394</v>
      </c>
      <c r="F526" s="139" t="s">
        <v>180</v>
      </c>
      <c r="G526" s="139" t="s">
        <v>764</v>
      </c>
      <c r="H526" s="140">
        <v>4280</v>
      </c>
      <c r="I526" s="138">
        <v>3</v>
      </c>
      <c r="J526" s="141">
        <f>'เลย '!F80</f>
        <v>853555.97</v>
      </c>
      <c r="K526" s="142">
        <f>SUM('เลย '!AI80)</f>
        <v>838226.22</v>
      </c>
      <c r="L526" s="143">
        <f>'เลย '!AJ80</f>
        <v>2048913.85</v>
      </c>
      <c r="M526" s="143">
        <f>'เลย '!AK80</f>
        <v>1730606.76</v>
      </c>
      <c r="N526" s="139"/>
      <c r="O526" s="139"/>
      <c r="P526" s="139"/>
      <c r="Q526" s="131">
        <f t="shared" si="19"/>
        <v>318307.09000000008</v>
      </c>
      <c r="R526" s="132">
        <f t="shared" si="20"/>
        <v>478.71818925233646</v>
      </c>
    </row>
    <row r="527" spans="1:18" x14ac:dyDescent="0.4">
      <c r="A527" s="138">
        <v>7</v>
      </c>
      <c r="B527" s="139" t="s">
        <v>60</v>
      </c>
      <c r="C527" s="139" t="s">
        <v>393</v>
      </c>
      <c r="D527" s="139" t="s">
        <v>116</v>
      </c>
      <c r="E527" s="139" t="s">
        <v>394</v>
      </c>
      <c r="F527" s="139" t="s">
        <v>180</v>
      </c>
      <c r="G527" s="139" t="s">
        <v>765</v>
      </c>
      <c r="H527" s="140">
        <v>2682</v>
      </c>
      <c r="I527" s="138">
        <v>2</v>
      </c>
      <c r="J527" s="141">
        <f>'เลย '!F81</f>
        <v>433587.83</v>
      </c>
      <c r="K527" s="142">
        <f>SUM('เลย '!AI81)</f>
        <v>419535.7</v>
      </c>
      <c r="L527" s="143">
        <f>'เลย '!AJ81</f>
        <v>2427895.2600000002</v>
      </c>
      <c r="M527" s="143">
        <f>'เลย '!AK81</f>
        <v>2223571.14</v>
      </c>
      <c r="N527" s="139"/>
      <c r="O527" s="139"/>
      <c r="P527" s="139"/>
      <c r="Q527" s="131">
        <f t="shared" si="19"/>
        <v>204324.12000000011</v>
      </c>
      <c r="R527" s="132">
        <f t="shared" si="20"/>
        <v>905.25550335570483</v>
      </c>
    </row>
    <row r="528" spans="1:18" x14ac:dyDescent="0.4">
      <c r="A528" s="138">
        <v>8</v>
      </c>
      <c r="B528" s="139" t="s">
        <v>60</v>
      </c>
      <c r="C528" s="139" t="s">
        <v>393</v>
      </c>
      <c r="D528" s="139" t="s">
        <v>116</v>
      </c>
      <c r="E528" s="139" t="s">
        <v>394</v>
      </c>
      <c r="F528" s="139" t="s">
        <v>180</v>
      </c>
      <c r="G528" s="139" t="s">
        <v>766</v>
      </c>
      <c r="H528" s="140">
        <v>742</v>
      </c>
      <c r="I528" s="138">
        <v>1</v>
      </c>
      <c r="J528" s="141">
        <f>'เลย '!F82</f>
        <v>260421.27</v>
      </c>
      <c r="K528" s="142">
        <f>SUM('เลย '!AI82)</f>
        <v>243540.56999999998</v>
      </c>
      <c r="L528" s="143">
        <f>'เลย '!AJ82</f>
        <v>1422275.94</v>
      </c>
      <c r="M528" s="143">
        <f>'เลย '!AK82</f>
        <v>1376773.34</v>
      </c>
      <c r="N528" s="139"/>
      <c r="O528" s="139"/>
      <c r="P528" s="139"/>
      <c r="Q528" s="131">
        <f t="shared" si="19"/>
        <v>45502.59999999986</v>
      </c>
      <c r="R528" s="132">
        <f t="shared" si="20"/>
        <v>1916.813935309973</v>
      </c>
    </row>
    <row r="529" spans="1:18" x14ac:dyDescent="0.4">
      <c r="A529" s="138">
        <v>9</v>
      </c>
      <c r="B529" s="139" t="s">
        <v>60</v>
      </c>
      <c r="C529" s="139" t="s">
        <v>393</v>
      </c>
      <c r="D529" s="139" t="s">
        <v>116</v>
      </c>
      <c r="E529" s="139" t="s">
        <v>394</v>
      </c>
      <c r="F529" s="139" t="s">
        <v>180</v>
      </c>
      <c r="G529" s="139" t="s">
        <v>767</v>
      </c>
      <c r="H529" s="140">
        <v>697</v>
      </c>
      <c r="I529" s="138">
        <v>1</v>
      </c>
      <c r="J529" s="141">
        <f>'เลย '!F83</f>
        <v>381123.39</v>
      </c>
      <c r="K529" s="142">
        <f>SUM('เลย '!AI83)</f>
        <v>389503.88</v>
      </c>
      <c r="L529" s="143">
        <f>'เลย '!AJ83</f>
        <v>1723814.96</v>
      </c>
      <c r="M529" s="143">
        <f>'เลย '!AK83</f>
        <v>1579544.9000000001</v>
      </c>
      <c r="N529" s="139"/>
      <c r="O529" s="139"/>
      <c r="P529" s="139"/>
      <c r="Q529" s="131">
        <f t="shared" si="19"/>
        <v>144270.05999999982</v>
      </c>
      <c r="R529" s="132">
        <f t="shared" si="20"/>
        <v>2473.192195121951</v>
      </c>
    </row>
    <row r="530" spans="1:18" x14ac:dyDescent="0.4">
      <c r="A530" s="138">
        <v>10</v>
      </c>
      <c r="B530" s="139" t="s">
        <v>60</v>
      </c>
      <c r="C530" s="139" t="s">
        <v>393</v>
      </c>
      <c r="D530" s="139" t="s">
        <v>116</v>
      </c>
      <c r="E530" s="139" t="s">
        <v>394</v>
      </c>
      <c r="F530" s="139" t="s">
        <v>180</v>
      </c>
      <c r="G530" s="139" t="s">
        <v>768</v>
      </c>
      <c r="H530" s="140">
        <v>783</v>
      </c>
      <c r="I530" s="138">
        <v>1</v>
      </c>
      <c r="J530" s="141">
        <f>'เลย '!F84</f>
        <v>332683.27</v>
      </c>
      <c r="K530" s="142">
        <f>SUM('เลย '!AI84)</f>
        <v>315271.08</v>
      </c>
      <c r="L530" s="143">
        <f>'เลย '!AJ84</f>
        <v>1552396.75</v>
      </c>
      <c r="M530" s="143">
        <f>'เลย '!AK84</f>
        <v>1603499.66</v>
      </c>
      <c r="N530" s="139"/>
      <c r="O530" s="139"/>
      <c r="P530" s="139"/>
      <c r="Q530" s="131">
        <f t="shared" si="19"/>
        <v>-51102.909999999916</v>
      </c>
      <c r="R530" s="132">
        <f t="shared" si="20"/>
        <v>1982.6267560664112</v>
      </c>
    </row>
    <row r="531" spans="1:18" s="150" customFormat="1" x14ac:dyDescent="0.4">
      <c r="A531" s="144">
        <v>8</v>
      </c>
      <c r="B531" s="145" t="s">
        <v>60</v>
      </c>
      <c r="C531" s="145"/>
      <c r="D531" s="145"/>
      <c r="E531" s="145" t="s">
        <v>77</v>
      </c>
      <c r="F531" s="145"/>
      <c r="G531" s="145" t="s">
        <v>396</v>
      </c>
      <c r="H531" s="151">
        <f>SUM(H522:H530)</f>
        <v>18763</v>
      </c>
      <c r="I531" s="144"/>
      <c r="J531" s="147">
        <f>SUM(J521:J530)</f>
        <v>3399500.8000000003</v>
      </c>
      <c r="K531" s="147">
        <f>SUM(K521:K530)</f>
        <v>3355602.1399999997</v>
      </c>
      <c r="L531" s="147">
        <f>SUM(L521:L530)</f>
        <v>18712215.829999998</v>
      </c>
      <c r="M531" s="147">
        <f>SUM(M521:M530)</f>
        <v>17533380.240000002</v>
      </c>
      <c r="N531" s="145">
        <v>9</v>
      </c>
      <c r="O531" s="145">
        <v>9</v>
      </c>
      <c r="P531" s="145">
        <f>N531-O531</f>
        <v>0</v>
      </c>
      <c r="Q531" s="148">
        <f t="shared" si="19"/>
        <v>1178835.5899999961</v>
      </c>
      <c r="R531" s="149">
        <f>L531/H531</f>
        <v>997.29338751798741</v>
      </c>
    </row>
    <row r="532" spans="1:18" x14ac:dyDescent="0.4">
      <c r="A532" s="138">
        <v>1</v>
      </c>
      <c r="B532" s="139" t="s">
        <v>60</v>
      </c>
      <c r="C532" s="139" t="s">
        <v>397</v>
      </c>
      <c r="D532" s="139" t="s">
        <v>123</v>
      </c>
      <c r="E532" s="139" t="s">
        <v>398</v>
      </c>
      <c r="F532" s="139" t="s">
        <v>210</v>
      </c>
      <c r="G532" s="139" t="s">
        <v>399</v>
      </c>
      <c r="H532" s="140"/>
      <c r="I532" s="138"/>
      <c r="J532" s="141"/>
      <c r="K532" s="142"/>
      <c r="L532" s="143"/>
      <c r="M532" s="143"/>
      <c r="N532" s="139"/>
      <c r="O532" s="139"/>
      <c r="P532" s="139"/>
    </row>
    <row r="533" spans="1:18" x14ac:dyDescent="0.4">
      <c r="A533" s="138">
        <v>2</v>
      </c>
      <c r="B533" s="139" t="s">
        <v>60</v>
      </c>
      <c r="C533" s="139" t="s">
        <v>397</v>
      </c>
      <c r="D533" s="139" t="s">
        <v>123</v>
      </c>
      <c r="E533" s="139" t="s">
        <v>398</v>
      </c>
      <c r="F533" s="139" t="s">
        <v>180</v>
      </c>
      <c r="G533" s="139" t="s">
        <v>769</v>
      </c>
      <c r="H533" s="140">
        <v>3757</v>
      </c>
      <c r="I533" s="138">
        <v>3</v>
      </c>
      <c r="J533" s="141">
        <f>'เลย '!F85</f>
        <v>180324.92</v>
      </c>
      <c r="K533" s="142">
        <f>SUM('เลย '!AI85)</f>
        <v>213282.75</v>
      </c>
      <c r="L533" s="143">
        <f>'เลย '!AJ85</f>
        <v>2268525.02</v>
      </c>
      <c r="M533" s="143">
        <f>'เลย '!AK85</f>
        <v>2411679.92</v>
      </c>
      <c r="N533" s="139"/>
      <c r="O533" s="139"/>
      <c r="P533" s="139"/>
      <c r="Q533" s="131">
        <f t="shared" si="19"/>
        <v>-143154.89999999991</v>
      </c>
      <c r="R533" s="132">
        <f t="shared" si="20"/>
        <v>603.81288794250736</v>
      </c>
    </row>
    <row r="534" spans="1:18" x14ac:dyDescent="0.4">
      <c r="A534" s="138">
        <v>3</v>
      </c>
      <c r="B534" s="139" t="s">
        <v>60</v>
      </c>
      <c r="C534" s="139" t="s">
        <v>397</v>
      </c>
      <c r="D534" s="139" t="s">
        <v>123</v>
      </c>
      <c r="E534" s="139" t="s">
        <v>398</v>
      </c>
      <c r="F534" s="139" t="s">
        <v>180</v>
      </c>
      <c r="G534" s="139" t="s">
        <v>770</v>
      </c>
      <c r="H534" s="140">
        <v>7605</v>
      </c>
      <c r="I534" s="138">
        <v>5</v>
      </c>
      <c r="J534" s="141">
        <f>'เลย '!F86</f>
        <v>328804.34999999998</v>
      </c>
      <c r="K534" s="142">
        <f>SUM('เลย '!AI86)</f>
        <v>475566.20999999996</v>
      </c>
      <c r="L534" s="143">
        <f>'เลย '!AJ86</f>
        <v>3940881.9699999997</v>
      </c>
      <c r="M534" s="143">
        <f>'เลย '!AK86</f>
        <v>4184185.4</v>
      </c>
      <c r="N534" s="139"/>
      <c r="O534" s="139"/>
      <c r="P534" s="139"/>
      <c r="Q534" s="131">
        <f t="shared" si="19"/>
        <v>-243303.43000000017</v>
      </c>
      <c r="R534" s="132">
        <f t="shared" si="20"/>
        <v>518.19618277449047</v>
      </c>
    </row>
    <row r="535" spans="1:18" x14ac:dyDescent="0.4">
      <c r="A535" s="138">
        <v>4</v>
      </c>
      <c r="B535" s="139" t="s">
        <v>60</v>
      </c>
      <c r="C535" s="139" t="s">
        <v>397</v>
      </c>
      <c r="D535" s="139" t="s">
        <v>123</v>
      </c>
      <c r="E535" s="139" t="s">
        <v>398</v>
      </c>
      <c r="F535" s="139" t="s">
        <v>180</v>
      </c>
      <c r="G535" s="139" t="s">
        <v>771</v>
      </c>
      <c r="H535" s="140">
        <v>7029</v>
      </c>
      <c r="I535" s="138">
        <v>5</v>
      </c>
      <c r="J535" s="141">
        <f>'เลย '!F87</f>
        <v>582663.13</v>
      </c>
      <c r="K535" s="142">
        <f>SUM('เลย '!AI87)</f>
        <v>642126.77</v>
      </c>
      <c r="L535" s="143">
        <f>'เลย '!AJ87</f>
        <v>5824568</v>
      </c>
      <c r="M535" s="143">
        <f>'เลย '!AK87</f>
        <v>5496564.4799999995</v>
      </c>
      <c r="N535" s="139"/>
      <c r="O535" s="139"/>
      <c r="P535" s="139"/>
      <c r="Q535" s="131">
        <f t="shared" si="19"/>
        <v>328003.52000000048</v>
      </c>
      <c r="R535" s="132">
        <f t="shared" si="20"/>
        <v>828.64817185943946</v>
      </c>
    </row>
    <row r="536" spans="1:18" x14ac:dyDescent="0.4">
      <c r="A536" s="138">
        <v>5</v>
      </c>
      <c r="B536" s="139" t="s">
        <v>60</v>
      </c>
      <c r="C536" s="139" t="s">
        <v>397</v>
      </c>
      <c r="D536" s="139" t="s">
        <v>123</v>
      </c>
      <c r="E536" s="139" t="s">
        <v>398</v>
      </c>
      <c r="F536" s="139" t="s">
        <v>180</v>
      </c>
      <c r="G536" s="139" t="s">
        <v>772</v>
      </c>
      <c r="H536" s="140">
        <v>4650</v>
      </c>
      <c r="I536" s="138">
        <v>4</v>
      </c>
      <c r="J536" s="141">
        <f>'เลย '!F88</f>
        <v>403768.26</v>
      </c>
      <c r="K536" s="142">
        <f>SUM('เลย '!AI88)</f>
        <v>356767.28</v>
      </c>
      <c r="L536" s="143">
        <f>'เลย '!AJ88</f>
        <v>2932256.8</v>
      </c>
      <c r="M536" s="143">
        <f>'เลย '!AK88</f>
        <v>3343543.2399999998</v>
      </c>
      <c r="N536" s="139"/>
      <c r="O536" s="139"/>
      <c r="P536" s="139"/>
      <c r="Q536" s="131">
        <f t="shared" si="19"/>
        <v>-411286.43999999994</v>
      </c>
      <c r="R536" s="132">
        <f t="shared" si="20"/>
        <v>630.59286021505375</v>
      </c>
    </row>
    <row r="537" spans="1:18" x14ac:dyDescent="0.4">
      <c r="A537" s="138">
        <v>6</v>
      </c>
      <c r="B537" s="139" t="s">
        <v>60</v>
      </c>
      <c r="C537" s="139" t="s">
        <v>397</v>
      </c>
      <c r="D537" s="139" t="s">
        <v>123</v>
      </c>
      <c r="E537" s="139" t="s">
        <v>398</v>
      </c>
      <c r="F537" s="139" t="s">
        <v>180</v>
      </c>
      <c r="G537" s="139" t="s">
        <v>773</v>
      </c>
      <c r="H537" s="140">
        <v>3899</v>
      </c>
      <c r="I537" s="138">
        <v>3</v>
      </c>
      <c r="J537" s="141">
        <f>'เลย '!F89</f>
        <v>216680.98</v>
      </c>
      <c r="K537" s="142">
        <f>SUM('เลย '!AI89)</f>
        <v>627186.38</v>
      </c>
      <c r="L537" s="143">
        <f>'เลย '!AJ89</f>
        <v>2203555.04</v>
      </c>
      <c r="M537" s="143">
        <f>'เลย '!AK89</f>
        <v>1652628.46</v>
      </c>
      <c r="N537" s="139"/>
      <c r="O537" s="139"/>
      <c r="P537" s="139"/>
      <c r="Q537" s="131">
        <f t="shared" si="19"/>
        <v>550926.58000000007</v>
      </c>
      <c r="R537" s="132">
        <f t="shared" si="20"/>
        <v>565.15902539112597</v>
      </c>
    </row>
    <row r="538" spans="1:18" x14ac:dyDescent="0.4">
      <c r="A538" s="138">
        <v>7</v>
      </c>
      <c r="B538" s="139" t="s">
        <v>60</v>
      </c>
      <c r="C538" s="139" t="s">
        <v>397</v>
      </c>
      <c r="D538" s="139" t="s">
        <v>123</v>
      </c>
      <c r="E538" s="139" t="s">
        <v>398</v>
      </c>
      <c r="F538" s="139" t="s">
        <v>180</v>
      </c>
      <c r="G538" s="139" t="s">
        <v>774</v>
      </c>
      <c r="H538" s="140">
        <v>1800</v>
      </c>
      <c r="I538" s="138">
        <v>2</v>
      </c>
      <c r="J538" s="141">
        <f>'เลย '!F90</f>
        <v>128099.98</v>
      </c>
      <c r="K538" s="142">
        <f>SUM('เลย '!AI90)</f>
        <v>133692.51999999999</v>
      </c>
      <c r="L538" s="143">
        <f>'เลย '!AJ90</f>
        <v>993617.21</v>
      </c>
      <c r="M538" s="143">
        <f>'เลย '!AK90</f>
        <v>1058668.97</v>
      </c>
      <c r="N538" s="139"/>
      <c r="O538" s="139"/>
      <c r="P538" s="139"/>
      <c r="Q538" s="131">
        <f t="shared" si="19"/>
        <v>-65051.760000000009</v>
      </c>
      <c r="R538" s="132">
        <f t="shared" si="20"/>
        <v>552.00956111111111</v>
      </c>
    </row>
    <row r="539" spans="1:18" x14ac:dyDescent="0.4">
      <c r="A539" s="138">
        <v>8</v>
      </c>
      <c r="B539" s="139" t="s">
        <v>60</v>
      </c>
      <c r="C539" s="139" t="s">
        <v>397</v>
      </c>
      <c r="D539" s="139" t="s">
        <v>123</v>
      </c>
      <c r="E539" s="139" t="s">
        <v>398</v>
      </c>
      <c r="F539" s="139" t="s">
        <v>180</v>
      </c>
      <c r="G539" s="139" t="s">
        <v>775</v>
      </c>
      <c r="H539" s="140">
        <v>5876</v>
      </c>
      <c r="I539" s="138">
        <v>4</v>
      </c>
      <c r="J539" s="141">
        <f>'เลย '!F91</f>
        <v>344824.33</v>
      </c>
      <c r="K539" s="142">
        <f>SUM('เลย '!AI91)</f>
        <v>364174.4</v>
      </c>
      <c r="L539" s="143">
        <f>'เลย '!AJ91</f>
        <v>3258512.88</v>
      </c>
      <c r="M539" s="143">
        <f>'เลย '!AK91</f>
        <v>3590146.36</v>
      </c>
      <c r="N539" s="139"/>
      <c r="O539" s="139"/>
      <c r="P539" s="139"/>
      <c r="Q539" s="131">
        <f t="shared" si="19"/>
        <v>-331633.48</v>
      </c>
      <c r="R539" s="132">
        <f t="shared" si="20"/>
        <v>554.54609938733836</v>
      </c>
    </row>
    <row r="540" spans="1:18" x14ac:dyDescent="0.4">
      <c r="A540" s="138">
        <v>9</v>
      </c>
      <c r="B540" s="139" t="s">
        <v>60</v>
      </c>
      <c r="C540" s="139" t="s">
        <v>397</v>
      </c>
      <c r="D540" s="139" t="s">
        <v>123</v>
      </c>
      <c r="E540" s="139" t="s">
        <v>398</v>
      </c>
      <c r="F540" s="139" t="s">
        <v>180</v>
      </c>
      <c r="G540" s="139" t="s">
        <v>776</v>
      </c>
      <c r="H540" s="140">
        <v>1689</v>
      </c>
      <c r="I540" s="138">
        <v>2</v>
      </c>
      <c r="J540" s="141">
        <f>'เลย '!F92</f>
        <v>157416.65</v>
      </c>
      <c r="K540" s="142">
        <f>SUM('เลย '!AI92)</f>
        <v>177434.85</v>
      </c>
      <c r="L540" s="143">
        <f>'เลย '!AJ92</f>
        <v>1802339.24</v>
      </c>
      <c r="M540" s="143">
        <f>'เลย '!AK92</f>
        <v>1996904.72</v>
      </c>
      <c r="N540" s="139"/>
      <c r="O540" s="139"/>
      <c r="P540" s="139"/>
      <c r="Q540" s="131">
        <f t="shared" si="19"/>
        <v>-194565.47999999998</v>
      </c>
      <c r="R540" s="132">
        <f t="shared" si="20"/>
        <v>1067.1043457667258</v>
      </c>
    </row>
    <row r="541" spans="1:18" x14ac:dyDescent="0.4">
      <c r="A541" s="138">
        <v>10</v>
      </c>
      <c r="B541" s="139" t="s">
        <v>60</v>
      </c>
      <c r="C541" s="139" t="s">
        <v>397</v>
      </c>
      <c r="D541" s="139" t="s">
        <v>123</v>
      </c>
      <c r="E541" s="139" t="s">
        <v>398</v>
      </c>
      <c r="F541" s="139" t="s">
        <v>180</v>
      </c>
      <c r="G541" s="139" t="s">
        <v>777</v>
      </c>
      <c r="H541" s="140">
        <v>3572</v>
      </c>
      <c r="I541" s="138">
        <v>3</v>
      </c>
      <c r="J541" s="141">
        <f>'เลย '!F93</f>
        <v>246016.03</v>
      </c>
      <c r="K541" s="142">
        <f>SUM('เลย '!AI93)</f>
        <v>178804.04</v>
      </c>
      <c r="L541" s="143">
        <f>'เลย '!AJ93</f>
        <v>985176.14</v>
      </c>
      <c r="M541" s="143">
        <f>'เลย '!AK93</f>
        <v>1466831.79</v>
      </c>
      <c r="N541" s="139"/>
      <c r="O541" s="139"/>
      <c r="P541" s="139"/>
      <c r="Q541" s="131">
        <f t="shared" si="19"/>
        <v>-481655.65</v>
      </c>
      <c r="R541" s="132">
        <f t="shared" si="20"/>
        <v>275.80519036954087</v>
      </c>
    </row>
    <row r="542" spans="1:18" x14ac:dyDescent="0.4">
      <c r="A542" s="138">
        <v>11</v>
      </c>
      <c r="B542" s="139" t="s">
        <v>60</v>
      </c>
      <c r="C542" s="139" t="s">
        <v>397</v>
      </c>
      <c r="D542" s="139" t="s">
        <v>123</v>
      </c>
      <c r="E542" s="139" t="s">
        <v>398</v>
      </c>
      <c r="F542" s="139" t="s">
        <v>180</v>
      </c>
      <c r="G542" s="139" t="s">
        <v>778</v>
      </c>
      <c r="H542" s="140">
        <v>3222</v>
      </c>
      <c r="I542" s="138">
        <v>3</v>
      </c>
      <c r="J542" s="141">
        <f>'เลย '!F94</f>
        <v>190172.51</v>
      </c>
      <c r="K542" s="142">
        <f>SUM('เลย '!AI94)</f>
        <v>361294.22</v>
      </c>
      <c r="L542" s="143">
        <f>'เลย '!AJ94</f>
        <v>2625882.31</v>
      </c>
      <c r="M542" s="143">
        <f>'เลย '!AK94</f>
        <v>3123808.04</v>
      </c>
      <c r="N542" s="139"/>
      <c r="O542" s="139"/>
      <c r="P542" s="139"/>
      <c r="Q542" s="131">
        <f t="shared" si="19"/>
        <v>-497925.73</v>
      </c>
      <c r="R542" s="132">
        <f t="shared" si="20"/>
        <v>814.98519863438855</v>
      </c>
    </row>
    <row r="543" spans="1:18" x14ac:dyDescent="0.4">
      <c r="A543" s="138">
        <v>12</v>
      </c>
      <c r="B543" s="139" t="s">
        <v>60</v>
      </c>
      <c r="C543" s="139" t="s">
        <v>397</v>
      </c>
      <c r="D543" s="139" t="s">
        <v>123</v>
      </c>
      <c r="E543" s="139" t="s">
        <v>398</v>
      </c>
      <c r="F543" s="139" t="s">
        <v>180</v>
      </c>
      <c r="G543" s="139" t="s">
        <v>779</v>
      </c>
      <c r="H543" s="140">
        <v>3078</v>
      </c>
      <c r="I543" s="138">
        <v>3</v>
      </c>
      <c r="J543" s="141">
        <f>'เลย '!F95</f>
        <v>147563.89000000001</v>
      </c>
      <c r="K543" s="142">
        <f>SUM('เลย '!AI95)</f>
        <v>46259.310000000027</v>
      </c>
      <c r="L543" s="143">
        <f>'เลย '!AJ95</f>
        <v>1893503.79</v>
      </c>
      <c r="M543" s="143">
        <f>'เลย '!AK95</f>
        <v>2354189.8200000003</v>
      </c>
      <c r="N543" s="139"/>
      <c r="O543" s="139"/>
      <c r="P543" s="139"/>
      <c r="Q543" s="131">
        <f t="shared" si="19"/>
        <v>-460686.03000000026</v>
      </c>
      <c r="R543" s="132">
        <f t="shared" si="20"/>
        <v>615.17342105263162</v>
      </c>
    </row>
    <row r="544" spans="1:18" x14ac:dyDescent="0.4">
      <c r="A544" s="138">
        <v>13</v>
      </c>
      <c r="B544" s="139" t="s">
        <v>60</v>
      </c>
      <c r="C544" s="139" t="s">
        <v>397</v>
      </c>
      <c r="D544" s="139" t="s">
        <v>123</v>
      </c>
      <c r="E544" s="139" t="s">
        <v>398</v>
      </c>
      <c r="F544" s="139" t="s">
        <v>180</v>
      </c>
      <c r="G544" s="139" t="s">
        <v>780</v>
      </c>
      <c r="H544" s="140">
        <v>4264</v>
      </c>
      <c r="I544" s="138">
        <v>3</v>
      </c>
      <c r="J544" s="141">
        <f>'เลย '!F96</f>
        <v>156507.29999999999</v>
      </c>
      <c r="K544" s="142">
        <f>SUM('เลย '!AI96)</f>
        <v>165349.44999999998</v>
      </c>
      <c r="L544" s="143">
        <f>'เลย '!AJ96</f>
        <v>1770357.79</v>
      </c>
      <c r="M544" s="143">
        <f>'เลย '!AK96</f>
        <v>1936256.7200000002</v>
      </c>
      <c r="N544" s="139"/>
      <c r="O544" s="139"/>
      <c r="P544" s="139"/>
      <c r="Q544" s="131">
        <f t="shared" si="19"/>
        <v>-165898.93000000017</v>
      </c>
      <c r="R544" s="132">
        <f t="shared" si="20"/>
        <v>415.18709896810509</v>
      </c>
    </row>
    <row r="545" spans="1:18" x14ac:dyDescent="0.4">
      <c r="A545" s="138">
        <v>14</v>
      </c>
      <c r="B545" s="139" t="s">
        <v>60</v>
      </c>
      <c r="C545" s="139" t="s">
        <v>397</v>
      </c>
      <c r="D545" s="139" t="s">
        <v>123</v>
      </c>
      <c r="E545" s="139" t="s">
        <v>398</v>
      </c>
      <c r="F545" s="139" t="s">
        <v>180</v>
      </c>
      <c r="G545" s="139" t="s">
        <v>781</v>
      </c>
      <c r="H545" s="140">
        <v>5763</v>
      </c>
      <c r="I545" s="138">
        <v>4</v>
      </c>
      <c r="J545" s="141">
        <f>'เลย '!F97</f>
        <v>490904.27</v>
      </c>
      <c r="K545" s="142">
        <f>SUM('เลย '!AI97)</f>
        <v>578320.1</v>
      </c>
      <c r="L545" s="143">
        <f>'เลย '!AJ97</f>
        <v>1727223.53</v>
      </c>
      <c r="M545" s="143">
        <f>'เลย '!AK97</f>
        <v>2164061.0299999998</v>
      </c>
      <c r="N545" s="139"/>
      <c r="O545" s="139"/>
      <c r="P545" s="139"/>
      <c r="Q545" s="131">
        <f t="shared" si="19"/>
        <v>-436837.49999999977</v>
      </c>
      <c r="R545" s="132">
        <f t="shared" si="20"/>
        <v>299.70909769217423</v>
      </c>
    </row>
    <row r="546" spans="1:18" x14ac:dyDescent="0.4">
      <c r="A546" s="138">
        <v>15</v>
      </c>
      <c r="B546" s="139" t="s">
        <v>60</v>
      </c>
      <c r="C546" s="139" t="s">
        <v>397</v>
      </c>
      <c r="D546" s="139" t="s">
        <v>123</v>
      </c>
      <c r="E546" s="139" t="s">
        <v>398</v>
      </c>
      <c r="F546" s="139" t="s">
        <v>180</v>
      </c>
      <c r="G546" s="139" t="s">
        <v>782</v>
      </c>
      <c r="H546" s="140">
        <v>3934</v>
      </c>
      <c r="I546" s="138">
        <v>3</v>
      </c>
      <c r="J546" s="141">
        <f>'เลย '!F98</f>
        <v>404374.34</v>
      </c>
      <c r="K546" s="142">
        <f>SUM('เลย '!AI98)</f>
        <v>489829.27</v>
      </c>
      <c r="L546" s="143">
        <f>'เลย '!AJ98</f>
        <v>2849157.2699999996</v>
      </c>
      <c r="M546" s="143">
        <f>'เลย '!AK98</f>
        <v>2801174.56</v>
      </c>
      <c r="N546" s="139"/>
      <c r="O546" s="139"/>
      <c r="P546" s="139"/>
      <c r="Q546" s="131">
        <f t="shared" si="19"/>
        <v>47982.709999999497</v>
      </c>
      <c r="R546" s="132">
        <f t="shared" si="20"/>
        <v>724.23926537874922</v>
      </c>
    </row>
    <row r="547" spans="1:18" x14ac:dyDescent="0.4">
      <c r="A547" s="138">
        <v>16</v>
      </c>
      <c r="B547" s="139" t="s">
        <v>60</v>
      </c>
      <c r="C547" s="139" t="s">
        <v>397</v>
      </c>
      <c r="D547" s="139" t="s">
        <v>123</v>
      </c>
      <c r="E547" s="139" t="s">
        <v>398</v>
      </c>
      <c r="F547" s="139" t="s">
        <v>180</v>
      </c>
      <c r="G547" s="139" t="s">
        <v>783</v>
      </c>
      <c r="H547" s="140">
        <v>6112</v>
      </c>
      <c r="I547" s="138">
        <v>5</v>
      </c>
      <c r="J547" s="141">
        <f>'เลย '!F99</f>
        <v>750859.16</v>
      </c>
      <c r="K547" s="142">
        <f>SUM('เลย '!AI99)</f>
        <v>896623.71000000008</v>
      </c>
      <c r="L547" s="143">
        <f>'เลย '!AJ99</f>
        <v>3940397.07</v>
      </c>
      <c r="M547" s="143">
        <f>'เลย '!AK99</f>
        <v>4080455.16</v>
      </c>
      <c r="N547" s="139"/>
      <c r="O547" s="139"/>
      <c r="P547" s="139"/>
      <c r="Q547" s="131">
        <f t="shared" si="19"/>
        <v>-140058.09000000032</v>
      </c>
      <c r="R547" s="132">
        <f t="shared" si="20"/>
        <v>644.69847349476436</v>
      </c>
    </row>
    <row r="548" spans="1:18" x14ac:dyDescent="0.4">
      <c r="A548" s="138">
        <v>17</v>
      </c>
      <c r="B548" s="139" t="s">
        <v>60</v>
      </c>
      <c r="C548" s="139" t="s">
        <v>397</v>
      </c>
      <c r="D548" s="139" t="s">
        <v>123</v>
      </c>
      <c r="E548" s="139" t="s">
        <v>398</v>
      </c>
      <c r="F548" s="139" t="s">
        <v>180</v>
      </c>
      <c r="G548" s="139" t="s">
        <v>784</v>
      </c>
      <c r="H548" s="140">
        <v>3215</v>
      </c>
      <c r="I548" s="138">
        <v>3</v>
      </c>
      <c r="J548" s="141">
        <f>'เลย '!F100</f>
        <v>165882.01999999999</v>
      </c>
      <c r="K548" s="142">
        <f>SUM('เลย '!AI100)</f>
        <v>204345.52000000002</v>
      </c>
      <c r="L548" s="143">
        <f>'เลย '!AJ100</f>
        <v>1357542.38</v>
      </c>
      <c r="M548" s="143">
        <f>'เลย '!AK100</f>
        <v>1453394.0699999998</v>
      </c>
      <c r="N548" s="139"/>
      <c r="O548" s="139"/>
      <c r="P548" s="139"/>
      <c r="Q548" s="131">
        <f t="shared" si="19"/>
        <v>-95851.689999999944</v>
      </c>
      <c r="R548" s="132">
        <f t="shared" si="20"/>
        <v>422.25268429237946</v>
      </c>
    </row>
    <row r="549" spans="1:18" x14ac:dyDescent="0.4">
      <c r="A549" s="138">
        <v>18</v>
      </c>
      <c r="B549" s="139" t="s">
        <v>60</v>
      </c>
      <c r="C549" s="139" t="s">
        <v>397</v>
      </c>
      <c r="D549" s="139" t="s">
        <v>123</v>
      </c>
      <c r="E549" s="139" t="s">
        <v>398</v>
      </c>
      <c r="F549" s="139" t="s">
        <v>180</v>
      </c>
      <c r="G549" s="139" t="s">
        <v>785</v>
      </c>
      <c r="H549" s="140">
        <v>4457</v>
      </c>
      <c r="I549" s="138">
        <v>3</v>
      </c>
      <c r="J549" s="141">
        <f>'เลย '!F101</f>
        <v>218905.73</v>
      </c>
      <c r="K549" s="142">
        <f>SUM('เลย '!AI101)</f>
        <v>260675.79000000004</v>
      </c>
      <c r="L549" s="143">
        <f>'เลย '!AJ101</f>
        <v>3449990.1500000004</v>
      </c>
      <c r="M549" s="143">
        <f>'เลย '!AK101</f>
        <v>3805619.88</v>
      </c>
      <c r="N549" s="139"/>
      <c r="O549" s="139"/>
      <c r="P549" s="139"/>
      <c r="Q549" s="131">
        <f t="shared" si="19"/>
        <v>-355629.72999999952</v>
      </c>
      <c r="R549" s="132">
        <f t="shared" si="20"/>
        <v>774.06106125196334</v>
      </c>
    </row>
    <row r="550" spans="1:18" s="150" customFormat="1" x14ac:dyDescent="0.4">
      <c r="A550" s="144">
        <v>9</v>
      </c>
      <c r="B550" s="145" t="s">
        <v>60</v>
      </c>
      <c r="C550" s="145"/>
      <c r="D550" s="145"/>
      <c r="E550" s="145" t="s">
        <v>77</v>
      </c>
      <c r="F550" s="145"/>
      <c r="G550" s="145" t="s">
        <v>400</v>
      </c>
      <c r="H550" s="151">
        <f>SUM(H532:H549)</f>
        <v>73922</v>
      </c>
      <c r="I550" s="144"/>
      <c r="J550" s="147">
        <f>SUM(J532:J549)</f>
        <v>5113767.8499999996</v>
      </c>
      <c r="K550" s="147">
        <f>SUM(K532:K549)</f>
        <v>6171732.5700000012</v>
      </c>
      <c r="L550" s="147">
        <f>SUM(L532:L549)</f>
        <v>43823486.589999996</v>
      </c>
      <c r="M550" s="147">
        <f>SUM(M532:M549)</f>
        <v>46920112.620000005</v>
      </c>
      <c r="N550" s="145">
        <v>17</v>
      </c>
      <c r="O550" s="145">
        <v>17</v>
      </c>
      <c r="P550" s="145">
        <f>N550-O550</f>
        <v>0</v>
      </c>
      <c r="Q550" s="148">
        <f t="shared" si="19"/>
        <v>-3096626.0300000086</v>
      </c>
      <c r="R550" s="149">
        <f>L550/H550</f>
        <v>592.83415749032758</v>
      </c>
    </row>
    <row r="551" spans="1:18" x14ac:dyDescent="0.4">
      <c r="A551" s="138">
        <v>1</v>
      </c>
      <c r="B551" s="139" t="s">
        <v>60</v>
      </c>
      <c r="C551" s="139" t="s">
        <v>401</v>
      </c>
      <c r="D551" s="139" t="s">
        <v>128</v>
      </c>
      <c r="E551" s="139" t="s">
        <v>402</v>
      </c>
      <c r="F551" s="139" t="s">
        <v>210</v>
      </c>
      <c r="G551" s="139" t="s">
        <v>403</v>
      </c>
      <c r="H551" s="140"/>
      <c r="I551" s="138"/>
      <c r="J551" s="141"/>
      <c r="K551" s="142"/>
      <c r="L551" s="143"/>
      <c r="M551" s="143"/>
      <c r="N551" s="139"/>
      <c r="O551" s="139"/>
      <c r="P551" s="139"/>
    </row>
    <row r="552" spans="1:18" x14ac:dyDescent="0.4">
      <c r="A552" s="138">
        <v>2</v>
      </c>
      <c r="B552" s="139" t="s">
        <v>60</v>
      </c>
      <c r="C552" s="139" t="s">
        <v>401</v>
      </c>
      <c r="D552" s="139" t="s">
        <v>128</v>
      </c>
      <c r="E552" s="139" t="s">
        <v>402</v>
      </c>
      <c r="F552" s="139" t="s">
        <v>180</v>
      </c>
      <c r="G552" s="139" t="s">
        <v>786</v>
      </c>
      <c r="H552" s="140">
        <v>2578</v>
      </c>
      <c r="I552" s="138">
        <v>2</v>
      </c>
      <c r="J552" s="141">
        <f>'เลย '!F102</f>
        <v>159841.01999999999</v>
      </c>
      <c r="K552" s="142">
        <f>SUM('เลย '!AI102)</f>
        <v>156204.38</v>
      </c>
      <c r="L552" s="143">
        <f>'เลย '!AJ102</f>
        <v>2682810.9900000002</v>
      </c>
      <c r="M552" s="143">
        <f>'เลย '!AK102</f>
        <v>2673618.0699999998</v>
      </c>
      <c r="N552" s="139"/>
      <c r="O552" s="139"/>
      <c r="P552" s="139"/>
      <c r="Q552" s="131">
        <f t="shared" si="19"/>
        <v>9192.9200000003912</v>
      </c>
      <c r="R552" s="132">
        <f t="shared" si="20"/>
        <v>1040.6559309542281</v>
      </c>
    </row>
    <row r="553" spans="1:18" x14ac:dyDescent="0.4">
      <c r="A553" s="138">
        <v>3</v>
      </c>
      <c r="B553" s="139" t="s">
        <v>60</v>
      </c>
      <c r="C553" s="139" t="s">
        <v>401</v>
      </c>
      <c r="D553" s="139" t="s">
        <v>128</v>
      </c>
      <c r="E553" s="139" t="s">
        <v>402</v>
      </c>
      <c r="F553" s="139" t="s">
        <v>180</v>
      </c>
      <c r="G553" s="139" t="s">
        <v>787</v>
      </c>
      <c r="H553" s="140">
        <v>5205</v>
      </c>
      <c r="I553" s="138">
        <v>4</v>
      </c>
      <c r="J553" s="141">
        <f>'เลย '!F103</f>
        <v>234129.04</v>
      </c>
      <c r="K553" s="142">
        <f>SUM('เลย '!AI103)</f>
        <v>210094.12</v>
      </c>
      <c r="L553" s="143">
        <f>'เลย '!AJ103</f>
        <v>1389880.67</v>
      </c>
      <c r="M553" s="143">
        <f>'เลย '!AK103</f>
        <v>1290144.3899999999</v>
      </c>
      <c r="N553" s="139"/>
      <c r="O553" s="139"/>
      <c r="P553" s="139"/>
      <c r="Q553" s="131">
        <f t="shared" si="19"/>
        <v>99736.280000000028</v>
      </c>
      <c r="R553" s="132">
        <f t="shared" si="20"/>
        <v>267.02798655139287</v>
      </c>
    </row>
    <row r="554" spans="1:18" x14ac:dyDescent="0.4">
      <c r="A554" s="138">
        <v>4</v>
      </c>
      <c r="B554" s="139" t="s">
        <v>60</v>
      </c>
      <c r="C554" s="139" t="s">
        <v>401</v>
      </c>
      <c r="D554" s="139" t="s">
        <v>128</v>
      </c>
      <c r="E554" s="139" t="s">
        <v>402</v>
      </c>
      <c r="F554" s="139" t="s">
        <v>180</v>
      </c>
      <c r="G554" s="139" t="s">
        <v>788</v>
      </c>
      <c r="H554" s="140">
        <v>3001</v>
      </c>
      <c r="I554" s="138">
        <v>3</v>
      </c>
      <c r="J554" s="141">
        <f>'เลย '!F104</f>
        <v>10794.25</v>
      </c>
      <c r="K554" s="142">
        <f>SUM('เลย '!AI104)</f>
        <v>-22762.729999999996</v>
      </c>
      <c r="L554" s="143">
        <f>'เลย '!AJ104</f>
        <v>2911681.5</v>
      </c>
      <c r="M554" s="143">
        <f>'เลย '!AK104</f>
        <v>2835340.5</v>
      </c>
      <c r="N554" s="139"/>
      <c r="O554" s="139"/>
      <c r="P554" s="139"/>
      <c r="Q554" s="131">
        <f t="shared" si="19"/>
        <v>76341</v>
      </c>
      <c r="R554" s="132">
        <f t="shared" si="20"/>
        <v>970.23708763745424</v>
      </c>
    </row>
    <row r="555" spans="1:18" x14ac:dyDescent="0.4">
      <c r="A555" s="138">
        <v>5</v>
      </c>
      <c r="B555" s="139" t="s">
        <v>60</v>
      </c>
      <c r="C555" s="139" t="s">
        <v>401</v>
      </c>
      <c r="D555" s="139" t="s">
        <v>128</v>
      </c>
      <c r="E555" s="139" t="s">
        <v>402</v>
      </c>
      <c r="F555" s="139" t="s">
        <v>180</v>
      </c>
      <c r="G555" s="139" t="s">
        <v>789</v>
      </c>
      <c r="H555" s="140">
        <v>3193</v>
      </c>
      <c r="I555" s="138">
        <v>3</v>
      </c>
      <c r="J555" s="141">
        <f>'เลย '!F105</f>
        <v>253274.29</v>
      </c>
      <c r="K555" s="294">
        <f>SUM('เลย '!AI105)</f>
        <v>356107.5</v>
      </c>
      <c r="L555" s="143">
        <f>'เลย '!AJ105</f>
        <v>1737291.1199999999</v>
      </c>
      <c r="M555" s="143">
        <f>'เลย '!AK105</f>
        <v>1631954.07</v>
      </c>
      <c r="N555" s="139"/>
      <c r="O555" s="139"/>
      <c r="P555" s="139"/>
      <c r="Q555" s="131">
        <f t="shared" si="19"/>
        <v>105337.04999999981</v>
      </c>
      <c r="R555" s="132">
        <f t="shared" si="20"/>
        <v>544.09367992483556</v>
      </c>
    </row>
    <row r="556" spans="1:18" x14ac:dyDescent="0.4">
      <c r="A556" s="138">
        <v>6</v>
      </c>
      <c r="B556" s="139" t="s">
        <v>60</v>
      </c>
      <c r="C556" s="139" t="s">
        <v>401</v>
      </c>
      <c r="D556" s="139" t="s">
        <v>128</v>
      </c>
      <c r="E556" s="139" t="s">
        <v>402</v>
      </c>
      <c r="F556" s="139" t="s">
        <v>180</v>
      </c>
      <c r="G556" s="139" t="s">
        <v>790</v>
      </c>
      <c r="H556" s="140">
        <v>4152</v>
      </c>
      <c r="I556" s="138">
        <v>3</v>
      </c>
      <c r="J556" s="141">
        <f>'เลย '!F106</f>
        <v>193926.9</v>
      </c>
      <c r="K556" s="142">
        <f>SUM('เลย '!AI106)</f>
        <v>234166.29</v>
      </c>
      <c r="L556" s="143">
        <f>'เลย '!AJ106</f>
        <v>1735561.32</v>
      </c>
      <c r="M556" s="143">
        <f>'เลย '!AK106</f>
        <v>1209619.27</v>
      </c>
      <c r="N556" s="139"/>
      <c r="O556" s="139"/>
      <c r="P556" s="139"/>
      <c r="Q556" s="131">
        <f t="shared" si="19"/>
        <v>525942.05000000005</v>
      </c>
      <c r="R556" s="132">
        <f t="shared" si="20"/>
        <v>418.00609826589596</v>
      </c>
    </row>
    <row r="557" spans="1:18" s="150" customFormat="1" x14ac:dyDescent="0.4">
      <c r="A557" s="144">
        <v>10</v>
      </c>
      <c r="B557" s="145" t="s">
        <v>60</v>
      </c>
      <c r="C557" s="145"/>
      <c r="D557" s="145"/>
      <c r="E557" s="145" t="s">
        <v>77</v>
      </c>
      <c r="F557" s="145"/>
      <c r="G557" s="145" t="s">
        <v>404</v>
      </c>
      <c r="H557" s="151">
        <f>SUM(H551:H556)</f>
        <v>18129</v>
      </c>
      <c r="I557" s="144"/>
      <c r="J557" s="147">
        <f>SUM(J551:J556)</f>
        <v>851965.5</v>
      </c>
      <c r="K557" s="147">
        <f>SUM(K551:K556)</f>
        <v>933809.56</v>
      </c>
      <c r="L557" s="147">
        <f>SUM(L551:L556)</f>
        <v>10457225.6</v>
      </c>
      <c r="M557" s="147">
        <f>SUM(M551:M556)</f>
        <v>9640676.2999999989</v>
      </c>
      <c r="N557" s="145">
        <v>5</v>
      </c>
      <c r="O557" s="145">
        <v>5</v>
      </c>
      <c r="P557" s="145">
        <f>N557-O557</f>
        <v>0</v>
      </c>
      <c r="Q557" s="148">
        <f t="shared" si="19"/>
        <v>816549.30000000075</v>
      </c>
      <c r="R557" s="149">
        <f>L557/H557</f>
        <v>576.82307904462459</v>
      </c>
    </row>
    <row r="558" spans="1:18" x14ac:dyDescent="0.4">
      <c r="A558" s="138">
        <v>1</v>
      </c>
      <c r="B558" s="139" t="s">
        <v>60</v>
      </c>
      <c r="C558" s="139" t="s">
        <v>405</v>
      </c>
      <c r="D558" s="139" t="s">
        <v>133</v>
      </c>
      <c r="E558" s="139" t="s">
        <v>406</v>
      </c>
      <c r="F558" s="139" t="s">
        <v>210</v>
      </c>
      <c r="G558" s="139" t="s">
        <v>407</v>
      </c>
      <c r="H558" s="140"/>
      <c r="I558" s="138"/>
      <c r="J558" s="141"/>
      <c r="K558" s="142"/>
      <c r="L558" s="143"/>
      <c r="M558" s="143"/>
      <c r="N558" s="139"/>
      <c r="O558" s="139"/>
      <c r="P558" s="139"/>
    </row>
    <row r="559" spans="1:18" x14ac:dyDescent="0.4">
      <c r="A559" s="138">
        <v>2</v>
      </c>
      <c r="B559" s="139" t="s">
        <v>60</v>
      </c>
      <c r="C559" s="139" t="s">
        <v>405</v>
      </c>
      <c r="D559" s="139" t="s">
        <v>133</v>
      </c>
      <c r="E559" s="139" t="s">
        <v>406</v>
      </c>
      <c r="F559" s="139" t="s">
        <v>180</v>
      </c>
      <c r="G559" s="139" t="s">
        <v>791</v>
      </c>
      <c r="H559" s="140">
        <v>4559</v>
      </c>
      <c r="I559" s="138">
        <v>4</v>
      </c>
      <c r="J559" s="141">
        <f>'เลย '!F107</f>
        <v>420933.05</v>
      </c>
      <c r="K559" s="142">
        <f>SUM('เลย '!AI107)</f>
        <v>450313.16000000003</v>
      </c>
      <c r="L559" s="143">
        <f>'เลย '!AJ107</f>
        <v>4222583.59</v>
      </c>
      <c r="M559" s="143">
        <f>'เลย '!AK107</f>
        <v>3792771.98</v>
      </c>
      <c r="N559" s="139"/>
      <c r="O559" s="139"/>
      <c r="P559" s="139"/>
      <c r="Q559" s="131">
        <f t="shared" si="19"/>
        <v>429811.60999999987</v>
      </c>
      <c r="R559" s="132">
        <f t="shared" si="20"/>
        <v>926.20828909848649</v>
      </c>
    </row>
    <row r="560" spans="1:18" x14ac:dyDescent="0.4">
      <c r="A560" s="138">
        <v>3</v>
      </c>
      <c r="B560" s="139" t="s">
        <v>60</v>
      </c>
      <c r="C560" s="139" t="s">
        <v>405</v>
      </c>
      <c r="D560" s="139" t="s">
        <v>133</v>
      </c>
      <c r="E560" s="139" t="s">
        <v>406</v>
      </c>
      <c r="F560" s="139" t="s">
        <v>180</v>
      </c>
      <c r="G560" s="139" t="s">
        <v>792</v>
      </c>
      <c r="H560" s="140">
        <v>1402</v>
      </c>
      <c r="I560" s="138">
        <v>1</v>
      </c>
      <c r="J560" s="141">
        <f>'เลย '!F108</f>
        <v>250056</v>
      </c>
      <c r="K560" s="142">
        <f>SUM('เลย '!AI108)</f>
        <v>245393.40999999997</v>
      </c>
      <c r="L560" s="143">
        <f>'เลย '!AJ108</f>
        <v>2308187.1500000004</v>
      </c>
      <c r="M560" s="143">
        <f>'เลย '!AK108</f>
        <v>2215579.61</v>
      </c>
      <c r="N560" s="139"/>
      <c r="O560" s="139"/>
      <c r="P560" s="139"/>
      <c r="Q560" s="131">
        <f t="shared" si="19"/>
        <v>92607.540000000503</v>
      </c>
      <c r="R560" s="132">
        <f>L560/H560</f>
        <v>1646.3531740370902</v>
      </c>
    </row>
    <row r="561" spans="1:18" x14ac:dyDescent="0.4">
      <c r="A561" s="138">
        <v>4</v>
      </c>
      <c r="B561" s="139" t="s">
        <v>60</v>
      </c>
      <c r="C561" s="139" t="s">
        <v>405</v>
      </c>
      <c r="D561" s="139" t="s">
        <v>133</v>
      </c>
      <c r="E561" s="139" t="s">
        <v>406</v>
      </c>
      <c r="F561" s="139" t="s">
        <v>180</v>
      </c>
      <c r="G561" s="139" t="s">
        <v>793</v>
      </c>
      <c r="H561" s="140">
        <v>4041</v>
      </c>
      <c r="I561" s="138">
        <v>3</v>
      </c>
      <c r="J561" s="141">
        <f>'เลย '!F109</f>
        <v>333829.95</v>
      </c>
      <c r="K561" s="142">
        <f>SUM('เลย '!AI109)</f>
        <v>364514.98</v>
      </c>
      <c r="L561" s="143">
        <f>'เลย '!AJ109</f>
        <v>2925461.91</v>
      </c>
      <c r="M561" s="143">
        <f>'เลย '!AK109</f>
        <v>2776214.6799999997</v>
      </c>
      <c r="N561" s="139"/>
      <c r="O561" s="139"/>
      <c r="P561" s="139"/>
      <c r="Q561" s="131">
        <f t="shared" si="19"/>
        <v>149247.23000000045</v>
      </c>
      <c r="R561" s="132">
        <f t="shared" si="20"/>
        <v>723.9450408314774</v>
      </c>
    </row>
    <row r="562" spans="1:18" x14ac:dyDescent="0.4">
      <c r="A562" s="138">
        <v>5</v>
      </c>
      <c r="B562" s="139" t="s">
        <v>60</v>
      </c>
      <c r="C562" s="139" t="s">
        <v>405</v>
      </c>
      <c r="D562" s="139" t="s">
        <v>133</v>
      </c>
      <c r="E562" s="139" t="s">
        <v>406</v>
      </c>
      <c r="F562" s="139" t="s">
        <v>180</v>
      </c>
      <c r="G562" s="139" t="s">
        <v>794</v>
      </c>
      <c r="H562" s="140">
        <v>3664</v>
      </c>
      <c r="I562" s="138">
        <v>3</v>
      </c>
      <c r="J562" s="141">
        <f>'เลย '!F110</f>
        <v>501825.92</v>
      </c>
      <c r="K562" s="142">
        <f>SUM('เลย '!AI110)</f>
        <v>480154.63</v>
      </c>
      <c r="L562" s="143">
        <f>'เลย '!AJ110</f>
        <v>2747042.8200000003</v>
      </c>
      <c r="M562" s="143">
        <f>'เลย '!AK110</f>
        <v>2610428.23</v>
      </c>
      <c r="N562" s="139"/>
      <c r="O562" s="139"/>
      <c r="P562" s="139"/>
      <c r="Q562" s="131">
        <f t="shared" si="19"/>
        <v>136614.59000000032</v>
      </c>
      <c r="R562" s="132">
        <f t="shared" si="20"/>
        <v>749.73876091703062</v>
      </c>
    </row>
    <row r="563" spans="1:18" x14ac:dyDescent="0.4">
      <c r="A563" s="138">
        <v>6</v>
      </c>
      <c r="B563" s="139" t="s">
        <v>60</v>
      </c>
      <c r="C563" s="139" t="s">
        <v>405</v>
      </c>
      <c r="D563" s="139" t="s">
        <v>133</v>
      </c>
      <c r="E563" s="139" t="s">
        <v>406</v>
      </c>
      <c r="F563" s="139" t="s">
        <v>180</v>
      </c>
      <c r="G563" s="139" t="s">
        <v>795</v>
      </c>
      <c r="H563" s="140">
        <v>1748</v>
      </c>
      <c r="I563" s="138">
        <v>2</v>
      </c>
      <c r="J563" s="141">
        <f>'เลย '!F111</f>
        <v>206801.48</v>
      </c>
      <c r="K563" s="142">
        <f>SUM('เลย '!AI111)</f>
        <v>202115.88</v>
      </c>
      <c r="L563" s="143">
        <f>'เลย '!AJ111</f>
        <v>1766652.0899999999</v>
      </c>
      <c r="M563" s="143">
        <f>'เลย '!AK111</f>
        <v>1626850.65</v>
      </c>
      <c r="N563" s="139"/>
      <c r="O563" s="139"/>
      <c r="P563" s="139"/>
      <c r="Q563" s="131">
        <f t="shared" si="19"/>
        <v>139801.43999999994</v>
      </c>
      <c r="R563" s="132">
        <f t="shared" si="20"/>
        <v>1010.6705320366132</v>
      </c>
    </row>
    <row r="564" spans="1:18" s="150" customFormat="1" x14ac:dyDescent="0.4">
      <c r="A564" s="144">
        <v>11</v>
      </c>
      <c r="B564" s="145" t="s">
        <v>60</v>
      </c>
      <c r="C564" s="145"/>
      <c r="D564" s="145"/>
      <c r="E564" s="145" t="s">
        <v>77</v>
      </c>
      <c r="F564" s="145"/>
      <c r="G564" s="145" t="s">
        <v>408</v>
      </c>
      <c r="H564" s="151">
        <f>SUM(H558:H563)</f>
        <v>15414</v>
      </c>
      <c r="I564" s="144"/>
      <c r="J564" s="147">
        <f>SUM(J558:J563)</f>
        <v>1713446.4</v>
      </c>
      <c r="K564" s="147">
        <f>SUM(K558:K563)</f>
        <v>1742492.06</v>
      </c>
      <c r="L564" s="147">
        <f>SUM(L558:L563)</f>
        <v>13969927.560000001</v>
      </c>
      <c r="M564" s="147">
        <f>SUM(M558:M563)</f>
        <v>13021845.15</v>
      </c>
      <c r="N564" s="145">
        <v>5</v>
      </c>
      <c r="O564" s="145">
        <v>5</v>
      </c>
      <c r="P564" s="145">
        <f>N564-O564</f>
        <v>0</v>
      </c>
      <c r="Q564" s="148">
        <f t="shared" si="19"/>
        <v>948082.41000000015</v>
      </c>
      <c r="R564" s="149">
        <f>L564/H564</f>
        <v>906.31423121837292</v>
      </c>
    </row>
    <row r="565" spans="1:18" x14ac:dyDescent="0.4">
      <c r="A565" s="138">
        <v>1</v>
      </c>
      <c r="B565" s="139" t="s">
        <v>60</v>
      </c>
      <c r="C565" s="139" t="s">
        <v>409</v>
      </c>
      <c r="D565" s="139" t="s">
        <v>137</v>
      </c>
      <c r="E565" s="139" t="s">
        <v>410</v>
      </c>
      <c r="F565" s="139" t="s">
        <v>210</v>
      </c>
      <c r="G565" s="139" t="s">
        <v>411</v>
      </c>
      <c r="H565" s="140"/>
      <c r="I565" s="138"/>
      <c r="J565" s="141"/>
      <c r="K565" s="142"/>
      <c r="L565" s="143"/>
      <c r="M565" s="143"/>
      <c r="N565" s="139"/>
      <c r="O565" s="139"/>
      <c r="P565" s="139"/>
    </row>
    <row r="566" spans="1:18" x14ac:dyDescent="0.4">
      <c r="A566" s="138">
        <v>2</v>
      </c>
      <c r="B566" s="139" t="s">
        <v>60</v>
      </c>
      <c r="C566" s="139" t="s">
        <v>409</v>
      </c>
      <c r="D566" s="139" t="s">
        <v>137</v>
      </c>
      <c r="E566" s="139" t="s">
        <v>410</v>
      </c>
      <c r="F566" s="139" t="s">
        <v>180</v>
      </c>
      <c r="G566" s="139" t="s">
        <v>796</v>
      </c>
      <c r="H566" s="140">
        <v>5082</v>
      </c>
      <c r="I566" s="138">
        <v>4</v>
      </c>
      <c r="J566" s="141">
        <f>'เลย '!F112</f>
        <v>1087175.3</v>
      </c>
      <c r="K566" s="142">
        <f>SUM('เลย '!AI112)</f>
        <v>1120145.6700000002</v>
      </c>
      <c r="L566" s="143">
        <f>'เลย '!AJ112</f>
        <v>4310524.47</v>
      </c>
      <c r="M566" s="143">
        <f>'เลย '!AK112</f>
        <v>3424268.58</v>
      </c>
      <c r="N566" s="139"/>
      <c r="O566" s="139"/>
      <c r="P566" s="139"/>
      <c r="Q566" s="131">
        <f t="shared" si="19"/>
        <v>886255.88999999966</v>
      </c>
      <c r="R566" s="132">
        <f t="shared" si="20"/>
        <v>848.19450413223137</v>
      </c>
    </row>
    <row r="567" spans="1:18" x14ac:dyDescent="0.4">
      <c r="A567" s="138">
        <v>3</v>
      </c>
      <c r="B567" s="139" t="s">
        <v>60</v>
      </c>
      <c r="C567" s="139" t="s">
        <v>409</v>
      </c>
      <c r="D567" s="139" t="s">
        <v>137</v>
      </c>
      <c r="E567" s="139" t="s">
        <v>410</v>
      </c>
      <c r="F567" s="139" t="s">
        <v>180</v>
      </c>
      <c r="G567" s="139" t="s">
        <v>797</v>
      </c>
      <c r="H567" s="140">
        <v>5235</v>
      </c>
      <c r="I567" s="138">
        <v>4</v>
      </c>
      <c r="J567" s="141">
        <f>'เลย '!F113</f>
        <v>457200.31</v>
      </c>
      <c r="K567" s="142">
        <f>SUM('เลย '!AI113)</f>
        <v>335491.59999999998</v>
      </c>
      <c r="L567" s="143">
        <f>'เลย '!AJ113</f>
        <v>3502548.86</v>
      </c>
      <c r="M567" s="143">
        <f>'เลย '!AK113</f>
        <v>3472890.37</v>
      </c>
      <c r="N567" s="139"/>
      <c r="O567" s="139"/>
      <c r="P567" s="139"/>
      <c r="Q567" s="131">
        <f t="shared" si="19"/>
        <v>29658.489999999758</v>
      </c>
      <c r="R567" s="132">
        <f t="shared" si="20"/>
        <v>669.06377459407827</v>
      </c>
    </row>
    <row r="568" spans="1:18" x14ac:dyDescent="0.4">
      <c r="A568" s="138">
        <v>4</v>
      </c>
      <c r="B568" s="139" t="s">
        <v>60</v>
      </c>
      <c r="C568" s="139" t="s">
        <v>409</v>
      </c>
      <c r="D568" s="139" t="s">
        <v>137</v>
      </c>
      <c r="E568" s="139" t="s">
        <v>410</v>
      </c>
      <c r="F568" s="139" t="s">
        <v>180</v>
      </c>
      <c r="G568" s="139" t="s">
        <v>798</v>
      </c>
      <c r="H568" s="140">
        <v>2707</v>
      </c>
      <c r="I568" s="138">
        <v>2</v>
      </c>
      <c r="J568" s="141">
        <f>'เลย '!F114</f>
        <v>449572.05</v>
      </c>
      <c r="K568" s="142">
        <f>SUM('เลย '!AI114)</f>
        <v>484333.75</v>
      </c>
      <c r="L568" s="143">
        <f>'เลย '!AJ114</f>
        <v>2133513.7000000002</v>
      </c>
      <c r="M568" s="143">
        <f>'เลย '!AK114</f>
        <v>2180934.6</v>
      </c>
      <c r="N568" s="139"/>
      <c r="O568" s="139"/>
      <c r="P568" s="139"/>
      <c r="Q568" s="131">
        <f t="shared" si="19"/>
        <v>-47420.899999999907</v>
      </c>
      <c r="R568" s="132">
        <f t="shared" si="20"/>
        <v>788.1469154045069</v>
      </c>
    </row>
    <row r="569" spans="1:18" x14ac:dyDescent="0.4">
      <c r="A569" s="138">
        <v>5</v>
      </c>
      <c r="B569" s="139" t="s">
        <v>60</v>
      </c>
      <c r="C569" s="139" t="s">
        <v>409</v>
      </c>
      <c r="D569" s="139" t="s">
        <v>137</v>
      </c>
      <c r="E569" s="139" t="s">
        <v>410</v>
      </c>
      <c r="F569" s="139" t="s">
        <v>180</v>
      </c>
      <c r="G569" s="139" t="s">
        <v>799</v>
      </c>
      <c r="H569" s="140">
        <v>4511</v>
      </c>
      <c r="I569" s="138">
        <v>4</v>
      </c>
      <c r="J569" s="141">
        <f>'เลย '!F115</f>
        <v>733824.98</v>
      </c>
      <c r="K569" s="142">
        <f>SUM('เลย '!AI115)</f>
        <v>776280.77</v>
      </c>
      <c r="L569" s="143">
        <f>'เลย '!AJ115</f>
        <v>3917607.6999999997</v>
      </c>
      <c r="M569" s="143">
        <f>'เลย '!AK115</f>
        <v>3083827.3</v>
      </c>
      <c r="N569" s="139"/>
      <c r="O569" s="139"/>
      <c r="P569" s="139"/>
      <c r="Q569" s="131">
        <f t="shared" si="19"/>
        <v>833780.39999999991</v>
      </c>
      <c r="R569" s="132">
        <f t="shared" si="20"/>
        <v>868.45659499002431</v>
      </c>
    </row>
    <row r="570" spans="1:18" x14ac:dyDescent="0.4">
      <c r="A570" s="138">
        <v>6</v>
      </c>
      <c r="B570" s="139" t="s">
        <v>60</v>
      </c>
      <c r="C570" s="139" t="s">
        <v>409</v>
      </c>
      <c r="D570" s="139" t="s">
        <v>137</v>
      </c>
      <c r="E570" s="139" t="s">
        <v>410</v>
      </c>
      <c r="F570" s="139" t="s">
        <v>180</v>
      </c>
      <c r="G570" s="139" t="s">
        <v>800</v>
      </c>
      <c r="H570" s="140">
        <v>1392</v>
      </c>
      <c r="I570" s="138">
        <v>1</v>
      </c>
      <c r="J570" s="141">
        <f>'เลย '!F116</f>
        <v>142904.31</v>
      </c>
      <c r="K570" s="142">
        <f>SUM('เลย '!AI116)</f>
        <v>171762.29</v>
      </c>
      <c r="L570" s="143">
        <f>'เลย '!AJ116</f>
        <v>1410438.12</v>
      </c>
      <c r="M570" s="143">
        <f>'เลย '!AK116</f>
        <v>1507252.19</v>
      </c>
      <c r="N570" s="139"/>
      <c r="O570" s="139"/>
      <c r="P570" s="139"/>
      <c r="Q570" s="131">
        <f t="shared" si="19"/>
        <v>-96814.069999999832</v>
      </c>
      <c r="R570" s="132">
        <f t="shared" si="20"/>
        <v>1013.2457758620691</v>
      </c>
    </row>
    <row r="571" spans="1:18" x14ac:dyDescent="0.4">
      <c r="A571" s="138">
        <v>7</v>
      </c>
      <c r="B571" s="139" t="s">
        <v>60</v>
      </c>
      <c r="C571" s="139" t="s">
        <v>409</v>
      </c>
      <c r="D571" s="139" t="s">
        <v>137</v>
      </c>
      <c r="E571" s="139" t="s">
        <v>410</v>
      </c>
      <c r="F571" s="139" t="s">
        <v>180</v>
      </c>
      <c r="G571" s="139" t="s">
        <v>801</v>
      </c>
      <c r="H571" s="140">
        <v>4729</v>
      </c>
      <c r="I571" s="138">
        <v>4</v>
      </c>
      <c r="J571" s="141">
        <f>'เลย '!F117</f>
        <v>743790.74</v>
      </c>
      <c r="K571" s="142">
        <f>SUM('เลย '!AI117)</f>
        <v>789359.51</v>
      </c>
      <c r="L571" s="143">
        <f>'เลย '!AJ117</f>
        <v>5041991.75</v>
      </c>
      <c r="M571" s="143">
        <f>'เลย '!AK117</f>
        <v>4723597.2600000007</v>
      </c>
      <c r="N571" s="139"/>
      <c r="O571" s="139"/>
      <c r="P571" s="139"/>
      <c r="Q571" s="131">
        <f t="shared" si="19"/>
        <v>318394.48999999929</v>
      </c>
      <c r="R571" s="132">
        <f t="shared" si="20"/>
        <v>1066.185610065553</v>
      </c>
    </row>
    <row r="572" spans="1:18" s="150" customFormat="1" x14ac:dyDescent="0.4">
      <c r="A572" s="144">
        <v>12</v>
      </c>
      <c r="B572" s="145" t="s">
        <v>60</v>
      </c>
      <c r="C572" s="145"/>
      <c r="D572" s="145"/>
      <c r="E572" s="145" t="s">
        <v>77</v>
      </c>
      <c r="F572" s="145"/>
      <c r="G572" s="145" t="s">
        <v>412</v>
      </c>
      <c r="H572" s="151">
        <f>SUM(H565:H571)</f>
        <v>23656</v>
      </c>
      <c r="I572" s="144"/>
      <c r="J572" s="147">
        <f>SUM(J565:J571)</f>
        <v>3614467.6900000004</v>
      </c>
      <c r="K572" s="147">
        <f>SUM(K565:K571)</f>
        <v>3677373.59</v>
      </c>
      <c r="L572" s="147">
        <f>SUM(L565:L571)</f>
        <v>20316624.600000001</v>
      </c>
      <c r="M572" s="147">
        <f>SUM(M565:M571)</f>
        <v>18392770.300000001</v>
      </c>
      <c r="N572" s="145">
        <v>6</v>
      </c>
      <c r="O572" s="145">
        <v>6</v>
      </c>
      <c r="P572" s="145">
        <f>N572-O572</f>
        <v>0</v>
      </c>
      <c r="Q572" s="148">
        <f t="shared" si="19"/>
        <v>1923854.3000000007</v>
      </c>
      <c r="R572" s="149">
        <f>L572/H572</f>
        <v>858.83600777815354</v>
      </c>
    </row>
    <row r="573" spans="1:18" x14ac:dyDescent="0.4">
      <c r="A573" s="138">
        <v>1</v>
      </c>
      <c r="B573" s="139" t="s">
        <v>60</v>
      </c>
      <c r="C573" s="139" t="s">
        <v>413</v>
      </c>
      <c r="D573" s="139" t="s">
        <v>144</v>
      </c>
      <c r="E573" s="139" t="s">
        <v>414</v>
      </c>
      <c r="F573" s="139" t="s">
        <v>210</v>
      </c>
      <c r="G573" s="139" t="s">
        <v>415</v>
      </c>
      <c r="H573" s="140"/>
      <c r="I573" s="138"/>
      <c r="J573" s="141"/>
      <c r="K573" s="142"/>
      <c r="L573" s="143"/>
      <c r="M573" s="143"/>
      <c r="N573" s="139"/>
      <c r="O573" s="139"/>
      <c r="P573" s="139"/>
    </row>
    <row r="574" spans="1:18" x14ac:dyDescent="0.4">
      <c r="A574" s="138">
        <v>2</v>
      </c>
      <c r="B574" s="139" t="s">
        <v>60</v>
      </c>
      <c r="C574" s="139" t="s">
        <v>413</v>
      </c>
      <c r="D574" s="139" t="s">
        <v>144</v>
      </c>
      <c r="E574" s="139" t="s">
        <v>414</v>
      </c>
      <c r="F574" s="139" t="s">
        <v>180</v>
      </c>
      <c r="G574" s="139" t="s">
        <v>802</v>
      </c>
      <c r="H574" s="140">
        <v>3571</v>
      </c>
      <c r="I574" s="138">
        <v>3</v>
      </c>
      <c r="J574" s="141">
        <f>'เลย '!F118</f>
        <v>548330.82999999996</v>
      </c>
      <c r="K574" s="142">
        <f>SUM('เลย '!AI118)</f>
        <v>497284.65999999992</v>
      </c>
      <c r="L574" s="143">
        <f>'เลย '!AJ118</f>
        <v>2466773.19</v>
      </c>
      <c r="M574" s="143">
        <f>'เลย '!AK118</f>
        <v>2174521.0500000003</v>
      </c>
      <c r="N574" s="139"/>
      <c r="O574" s="139"/>
      <c r="P574" s="139"/>
      <c r="Q574" s="131">
        <f t="shared" si="19"/>
        <v>292252.13999999966</v>
      </c>
      <c r="R574" s="132">
        <f t="shared" si="20"/>
        <v>690.7793867264071</v>
      </c>
    </row>
    <row r="575" spans="1:18" x14ac:dyDescent="0.4">
      <c r="A575" s="138">
        <v>3</v>
      </c>
      <c r="B575" s="139" t="s">
        <v>60</v>
      </c>
      <c r="C575" s="139" t="s">
        <v>413</v>
      </c>
      <c r="D575" s="139" t="s">
        <v>144</v>
      </c>
      <c r="E575" s="139" t="s">
        <v>414</v>
      </c>
      <c r="F575" s="139" t="s">
        <v>180</v>
      </c>
      <c r="G575" s="139" t="s">
        <v>803</v>
      </c>
      <c r="H575" s="140">
        <v>3383</v>
      </c>
      <c r="I575" s="138">
        <v>3</v>
      </c>
      <c r="J575" s="141">
        <f>'เลย '!F119</f>
        <v>726829.89</v>
      </c>
      <c r="K575" s="142">
        <f>SUM('เลย '!AI119)</f>
        <v>482839.56000000006</v>
      </c>
      <c r="L575" s="143">
        <f>'เลย '!AJ119</f>
        <v>1813820.8900000001</v>
      </c>
      <c r="M575" s="143">
        <f>'เลย '!AK119</f>
        <v>1781234.8699999999</v>
      </c>
      <c r="N575" s="139"/>
      <c r="O575" s="139"/>
      <c r="P575" s="139"/>
      <c r="Q575" s="131">
        <f t="shared" si="19"/>
        <v>32586.020000000251</v>
      </c>
      <c r="R575" s="132">
        <f t="shared" si="20"/>
        <v>536.15751995270477</v>
      </c>
    </row>
    <row r="576" spans="1:18" x14ac:dyDescent="0.4">
      <c r="A576" s="138">
        <v>4</v>
      </c>
      <c r="B576" s="139" t="s">
        <v>60</v>
      </c>
      <c r="C576" s="139" t="s">
        <v>413</v>
      </c>
      <c r="D576" s="139" t="s">
        <v>144</v>
      </c>
      <c r="E576" s="139" t="s">
        <v>414</v>
      </c>
      <c r="F576" s="139" t="s">
        <v>180</v>
      </c>
      <c r="G576" s="139" t="s">
        <v>804</v>
      </c>
      <c r="H576" s="140">
        <v>3666</v>
      </c>
      <c r="I576" s="138">
        <v>3</v>
      </c>
      <c r="J576" s="141">
        <f>'เลย '!F120</f>
        <v>911344.78</v>
      </c>
      <c r="K576" s="142">
        <f>SUM('เลย '!AI120)</f>
        <v>679362.99000000011</v>
      </c>
      <c r="L576" s="143">
        <f>'เลย '!AJ120</f>
        <v>2722441.51</v>
      </c>
      <c r="M576" s="143">
        <f>'เลย '!AK120</f>
        <v>2504917.21</v>
      </c>
      <c r="N576" s="139"/>
      <c r="O576" s="139"/>
      <c r="P576" s="139"/>
      <c r="Q576" s="131">
        <f t="shared" si="19"/>
        <v>217524.29999999981</v>
      </c>
      <c r="R576" s="132">
        <f t="shared" si="20"/>
        <v>742.61906983087829</v>
      </c>
    </row>
    <row r="577" spans="1:18" x14ac:dyDescent="0.4">
      <c r="A577" s="138">
        <v>5</v>
      </c>
      <c r="B577" s="139" t="s">
        <v>60</v>
      </c>
      <c r="C577" s="139" t="s">
        <v>413</v>
      </c>
      <c r="D577" s="139" t="s">
        <v>144</v>
      </c>
      <c r="E577" s="139" t="s">
        <v>414</v>
      </c>
      <c r="F577" s="139" t="s">
        <v>180</v>
      </c>
      <c r="G577" s="139" t="s">
        <v>805</v>
      </c>
      <c r="H577" s="140">
        <v>4139</v>
      </c>
      <c r="I577" s="138">
        <v>3</v>
      </c>
      <c r="J577" s="141">
        <f>'เลย '!F121</f>
        <v>294442.89</v>
      </c>
      <c r="K577" s="142">
        <f>SUM('เลย '!AI121)</f>
        <v>383437.77999999997</v>
      </c>
      <c r="L577" s="143">
        <f>'เลย '!AJ121</f>
        <v>2292586.83</v>
      </c>
      <c r="M577" s="143">
        <f>'เลย '!AK121</f>
        <v>2203070.2199999997</v>
      </c>
      <c r="N577" s="139"/>
      <c r="O577" s="139"/>
      <c r="P577" s="139"/>
      <c r="Q577" s="131">
        <f t="shared" si="19"/>
        <v>89516.610000000335</v>
      </c>
      <c r="R577" s="132">
        <f t="shared" si="20"/>
        <v>553.89872674559069</v>
      </c>
    </row>
    <row r="578" spans="1:18" x14ac:dyDescent="0.4">
      <c r="A578" s="138">
        <v>6</v>
      </c>
      <c r="B578" s="139" t="s">
        <v>60</v>
      </c>
      <c r="C578" s="139" t="s">
        <v>413</v>
      </c>
      <c r="D578" s="139" t="s">
        <v>144</v>
      </c>
      <c r="E578" s="139" t="s">
        <v>414</v>
      </c>
      <c r="F578" s="139" t="s">
        <v>180</v>
      </c>
      <c r="G578" s="139" t="s">
        <v>806</v>
      </c>
      <c r="H578" s="140">
        <v>1457</v>
      </c>
      <c r="I578" s="138">
        <v>1</v>
      </c>
      <c r="J578" s="141">
        <f>'เลย '!F122</f>
        <v>262285.65999999997</v>
      </c>
      <c r="K578" s="142">
        <f>SUM('เลย '!AI122)</f>
        <v>276304.87</v>
      </c>
      <c r="L578" s="143">
        <f>'เลย '!AJ122</f>
        <v>1950571.4700000002</v>
      </c>
      <c r="M578" s="143">
        <f>'เลย '!AK122</f>
        <v>1832486.54</v>
      </c>
      <c r="N578" s="139"/>
      <c r="O578" s="139"/>
      <c r="P578" s="139"/>
      <c r="Q578" s="131">
        <f t="shared" si="19"/>
        <v>118084.93000000017</v>
      </c>
      <c r="R578" s="132">
        <f t="shared" si="20"/>
        <v>1338.7587302676734</v>
      </c>
    </row>
    <row r="579" spans="1:18" x14ac:dyDescent="0.4">
      <c r="A579" s="138">
        <v>7</v>
      </c>
      <c r="B579" s="139" t="s">
        <v>60</v>
      </c>
      <c r="C579" s="139" t="s">
        <v>413</v>
      </c>
      <c r="D579" s="139" t="s">
        <v>144</v>
      </c>
      <c r="E579" s="139" t="s">
        <v>414</v>
      </c>
      <c r="F579" s="139" t="s">
        <v>180</v>
      </c>
      <c r="G579" s="139" t="s">
        <v>807</v>
      </c>
      <c r="H579" s="140">
        <v>2356</v>
      </c>
      <c r="I579" s="138">
        <v>2</v>
      </c>
      <c r="J579" s="141">
        <f>'เลย '!F123</f>
        <v>383125.15</v>
      </c>
      <c r="K579" s="142">
        <f>SUM('เลย '!AI123)</f>
        <v>247176.17</v>
      </c>
      <c r="L579" s="143">
        <f>'เลย '!AJ123</f>
        <v>2153622.5099999998</v>
      </c>
      <c r="M579" s="143">
        <f>'เลย '!AK123</f>
        <v>2222751.9699999997</v>
      </c>
      <c r="N579" s="139"/>
      <c r="O579" s="139"/>
      <c r="P579" s="139"/>
      <c r="Q579" s="131">
        <f t="shared" si="19"/>
        <v>-69129.459999999963</v>
      </c>
      <c r="R579" s="132">
        <f t="shared" si="20"/>
        <v>914.10123514431234</v>
      </c>
    </row>
    <row r="580" spans="1:18" x14ac:dyDescent="0.4">
      <c r="A580" s="138">
        <v>8</v>
      </c>
      <c r="B580" s="139" t="s">
        <v>60</v>
      </c>
      <c r="C580" s="139" t="s">
        <v>413</v>
      </c>
      <c r="D580" s="139" t="s">
        <v>144</v>
      </c>
      <c r="E580" s="139" t="s">
        <v>414</v>
      </c>
      <c r="F580" s="139" t="s">
        <v>180</v>
      </c>
      <c r="G580" s="139" t="s">
        <v>808</v>
      </c>
      <c r="H580" s="140">
        <v>3094</v>
      </c>
      <c r="I580" s="138">
        <v>3</v>
      </c>
      <c r="J580" s="141">
        <f>'เลย '!F124</f>
        <v>384776.33</v>
      </c>
      <c r="K580" s="142">
        <f>SUM('เลย '!AI124)</f>
        <v>421811</v>
      </c>
      <c r="L580" s="143">
        <f>'เลย '!AJ124</f>
        <v>2408347.41</v>
      </c>
      <c r="M580" s="143">
        <f>'เลย '!AK124</f>
        <v>2484337.2199999997</v>
      </c>
      <c r="N580" s="139"/>
      <c r="O580" s="139"/>
      <c r="P580" s="139"/>
      <c r="Q580" s="131">
        <f t="shared" si="19"/>
        <v>-75989.80999999959</v>
      </c>
      <c r="R580" s="132">
        <f t="shared" si="20"/>
        <v>778.39282805429866</v>
      </c>
    </row>
    <row r="581" spans="1:18" x14ac:dyDescent="0.4">
      <c r="A581" s="138">
        <v>9</v>
      </c>
      <c r="B581" s="139" t="s">
        <v>60</v>
      </c>
      <c r="C581" s="139" t="s">
        <v>413</v>
      </c>
      <c r="D581" s="139" t="s">
        <v>144</v>
      </c>
      <c r="E581" s="139" t="s">
        <v>414</v>
      </c>
      <c r="F581" s="139" t="s">
        <v>180</v>
      </c>
      <c r="G581" s="139" t="s">
        <v>809</v>
      </c>
      <c r="H581" s="140">
        <v>2499</v>
      </c>
      <c r="I581" s="138">
        <v>2</v>
      </c>
      <c r="J581" s="141">
        <f>'เลย '!F125</f>
        <v>124164.5</v>
      </c>
      <c r="K581" s="142">
        <f>SUM('เลย '!AI125)</f>
        <v>152680.46000000002</v>
      </c>
      <c r="L581" s="143">
        <f>'เลย '!AJ125</f>
        <v>2160613.2599999998</v>
      </c>
      <c r="M581" s="143">
        <f>'เลย '!AK125</f>
        <v>2245188.91</v>
      </c>
      <c r="N581" s="139"/>
      <c r="O581" s="139"/>
      <c r="P581" s="139"/>
      <c r="Q581" s="131">
        <f t="shared" si="19"/>
        <v>-84575.650000000373</v>
      </c>
      <c r="R581" s="132">
        <f t="shared" si="20"/>
        <v>864.59114045618242</v>
      </c>
    </row>
    <row r="582" spans="1:18" s="150" customFormat="1" x14ac:dyDescent="0.4">
      <c r="A582" s="144">
        <v>13</v>
      </c>
      <c r="B582" s="145" t="s">
        <v>60</v>
      </c>
      <c r="C582" s="145"/>
      <c r="D582" s="145"/>
      <c r="E582" s="145" t="s">
        <v>77</v>
      </c>
      <c r="F582" s="145"/>
      <c r="G582" s="145" t="s">
        <v>416</v>
      </c>
      <c r="H582" s="151">
        <f>SUM(H573:H581)</f>
        <v>24165</v>
      </c>
      <c r="I582" s="144"/>
      <c r="J582" s="147">
        <f>SUM(J573:J581)</f>
        <v>3635300.0300000003</v>
      </c>
      <c r="K582" s="147">
        <f>SUM(K573:K581)</f>
        <v>3140897.4899999998</v>
      </c>
      <c r="L582" s="147">
        <f>SUM(L573:L581)</f>
        <v>17968777.07</v>
      </c>
      <c r="M582" s="147">
        <f>SUM(M573:M581)</f>
        <v>17448507.989999998</v>
      </c>
      <c r="N582" s="145">
        <v>8</v>
      </c>
      <c r="O582" s="145">
        <v>8</v>
      </c>
      <c r="P582" s="145">
        <f>N582-O582</f>
        <v>0</v>
      </c>
      <c r="Q582" s="148">
        <f t="shared" si="19"/>
        <v>520269.08000000194</v>
      </c>
      <c r="R582" s="149">
        <f>L582/H582</f>
        <v>743.58688475067243</v>
      </c>
    </row>
    <row r="583" spans="1:18" x14ac:dyDescent="0.4">
      <c r="A583" s="138">
        <v>1</v>
      </c>
      <c r="B583" s="139" t="s">
        <v>60</v>
      </c>
      <c r="C583" s="139" t="s">
        <v>417</v>
      </c>
      <c r="D583" s="139" t="s">
        <v>147</v>
      </c>
      <c r="E583" s="139" t="s">
        <v>418</v>
      </c>
      <c r="F583" s="139" t="s">
        <v>210</v>
      </c>
      <c r="G583" s="139" t="s">
        <v>419</v>
      </c>
      <c r="H583" s="140"/>
      <c r="I583" s="138"/>
      <c r="J583" s="141"/>
      <c r="K583" s="142"/>
      <c r="L583" s="143"/>
      <c r="M583" s="143"/>
      <c r="N583" s="139"/>
      <c r="O583" s="139"/>
      <c r="P583" s="139"/>
    </row>
    <row r="584" spans="1:18" x14ac:dyDescent="0.4">
      <c r="A584" s="138">
        <v>2</v>
      </c>
      <c r="B584" s="139" t="s">
        <v>60</v>
      </c>
      <c r="C584" s="139" t="s">
        <v>417</v>
      </c>
      <c r="D584" s="139" t="s">
        <v>147</v>
      </c>
      <c r="E584" s="139" t="s">
        <v>418</v>
      </c>
      <c r="F584" s="139" t="s">
        <v>180</v>
      </c>
      <c r="G584" s="139" t="s">
        <v>810</v>
      </c>
      <c r="H584" s="140">
        <v>5132</v>
      </c>
      <c r="I584" s="138">
        <v>4</v>
      </c>
      <c r="J584" s="141">
        <f>'เลย '!F126</f>
        <v>318577.78000000003</v>
      </c>
      <c r="K584" s="142">
        <f>SUM('เลย '!AI126)</f>
        <v>281587.40000000002</v>
      </c>
      <c r="L584" s="143">
        <f>'เลย '!AJ126</f>
        <v>3910254.31</v>
      </c>
      <c r="M584" s="143">
        <f>'เลย '!AK126</f>
        <v>3881427.46</v>
      </c>
      <c r="N584" s="139"/>
      <c r="O584" s="139"/>
      <c r="P584" s="139"/>
      <c r="Q584" s="131">
        <f t="shared" ref="Q584:Q646" si="21">L584-M584</f>
        <v>28826.850000000093</v>
      </c>
      <c r="R584" s="132">
        <f t="shared" ref="R584:R646" si="22">L584/H584</f>
        <v>761.93575798908807</v>
      </c>
    </row>
    <row r="585" spans="1:18" x14ac:dyDescent="0.4">
      <c r="A585" s="138">
        <v>3</v>
      </c>
      <c r="B585" s="139" t="s">
        <v>60</v>
      </c>
      <c r="C585" s="139" t="s">
        <v>417</v>
      </c>
      <c r="D585" s="139" t="s">
        <v>147</v>
      </c>
      <c r="E585" s="139" t="s">
        <v>418</v>
      </c>
      <c r="F585" s="139" t="s">
        <v>180</v>
      </c>
      <c r="G585" s="139" t="s">
        <v>811</v>
      </c>
      <c r="H585" s="140">
        <v>2779</v>
      </c>
      <c r="I585" s="138">
        <v>2</v>
      </c>
      <c r="J585" s="141">
        <f>'เลย '!F127</f>
        <v>360764.68</v>
      </c>
      <c r="K585" s="142">
        <f>SUM('เลย '!AI127)</f>
        <v>328532.98</v>
      </c>
      <c r="L585" s="143">
        <f>'เลย '!AJ127</f>
        <v>3175227.61</v>
      </c>
      <c r="M585" s="143">
        <f>'เลย '!AK127</f>
        <v>2746802.06</v>
      </c>
      <c r="N585" s="139"/>
      <c r="O585" s="139"/>
      <c r="P585" s="139"/>
      <c r="Q585" s="131">
        <f t="shared" si="21"/>
        <v>428425.54999999981</v>
      </c>
      <c r="R585" s="132">
        <f t="shared" si="22"/>
        <v>1142.5792047499101</v>
      </c>
    </row>
    <row r="586" spans="1:18" x14ac:dyDescent="0.4">
      <c r="A586" s="138">
        <v>4</v>
      </c>
      <c r="B586" s="139" t="s">
        <v>60</v>
      </c>
      <c r="C586" s="139" t="s">
        <v>417</v>
      </c>
      <c r="D586" s="139" t="s">
        <v>147</v>
      </c>
      <c r="E586" s="139" t="s">
        <v>418</v>
      </c>
      <c r="F586" s="139" t="s">
        <v>180</v>
      </c>
      <c r="G586" s="139" t="s">
        <v>812</v>
      </c>
      <c r="H586" s="140">
        <v>5936</v>
      </c>
      <c r="I586" s="138">
        <v>4</v>
      </c>
      <c r="J586" s="141">
        <f>'เลย '!F128</f>
        <v>485088.6</v>
      </c>
      <c r="K586" s="142">
        <f>SUM('เลย '!AI128)</f>
        <v>371161.36</v>
      </c>
      <c r="L586" s="143">
        <f>'เลย '!AJ128</f>
        <v>4268940.7200000007</v>
      </c>
      <c r="M586" s="143">
        <f>'เลย '!AK128</f>
        <v>3709241.74</v>
      </c>
      <c r="N586" s="139"/>
      <c r="O586" s="139"/>
      <c r="P586" s="139"/>
      <c r="Q586" s="131">
        <f t="shared" si="21"/>
        <v>559698.98000000045</v>
      </c>
      <c r="R586" s="132">
        <f t="shared" si="22"/>
        <v>719.16117250673869</v>
      </c>
    </row>
    <row r="587" spans="1:18" x14ac:dyDescent="0.4">
      <c r="A587" s="138">
        <v>5</v>
      </c>
      <c r="B587" s="139" t="s">
        <v>60</v>
      </c>
      <c r="C587" s="139" t="s">
        <v>417</v>
      </c>
      <c r="D587" s="139" t="s">
        <v>147</v>
      </c>
      <c r="E587" s="139" t="s">
        <v>418</v>
      </c>
      <c r="F587" s="139" t="s">
        <v>180</v>
      </c>
      <c r="G587" s="139" t="s">
        <v>813</v>
      </c>
      <c r="H587" s="140">
        <v>2905</v>
      </c>
      <c r="I587" s="138">
        <v>2</v>
      </c>
      <c r="J587" s="141">
        <f>'เลย '!F129</f>
        <v>442736.05</v>
      </c>
      <c r="K587" s="142">
        <f>SUM('เลย '!AI129)</f>
        <v>408869.29</v>
      </c>
      <c r="L587" s="143">
        <f>'เลย '!AJ129</f>
        <v>2213565.63</v>
      </c>
      <c r="M587" s="143">
        <f>'เลย '!AK129</f>
        <v>2111828.9500000002</v>
      </c>
      <c r="N587" s="139"/>
      <c r="O587" s="139"/>
      <c r="P587" s="139"/>
      <c r="Q587" s="131">
        <f t="shared" si="21"/>
        <v>101736.6799999997</v>
      </c>
      <c r="R587" s="132">
        <f t="shared" si="22"/>
        <v>761.98472633390702</v>
      </c>
    </row>
    <row r="588" spans="1:18" x14ac:dyDescent="0.4">
      <c r="A588" s="138">
        <v>6</v>
      </c>
      <c r="B588" s="139" t="s">
        <v>60</v>
      </c>
      <c r="C588" s="139" t="s">
        <v>417</v>
      </c>
      <c r="D588" s="139" t="s">
        <v>147</v>
      </c>
      <c r="E588" s="139" t="s">
        <v>418</v>
      </c>
      <c r="F588" s="139" t="s">
        <v>180</v>
      </c>
      <c r="G588" s="139" t="s">
        <v>814</v>
      </c>
      <c r="H588" s="140">
        <v>2680</v>
      </c>
      <c r="I588" s="138">
        <v>2</v>
      </c>
      <c r="J588" s="141">
        <f>'เลย '!F130</f>
        <v>253797.63</v>
      </c>
      <c r="K588" s="142">
        <f>SUM('เลย '!AI130)</f>
        <v>116679.47999999998</v>
      </c>
      <c r="L588" s="143">
        <f>'เลย '!AJ130</f>
        <v>1882306.54</v>
      </c>
      <c r="M588" s="143">
        <f>'เลย '!AK130</f>
        <v>2106682.33</v>
      </c>
      <c r="N588" s="139"/>
      <c r="O588" s="139"/>
      <c r="P588" s="139"/>
      <c r="Q588" s="131">
        <f t="shared" si="21"/>
        <v>-224375.79000000004</v>
      </c>
      <c r="R588" s="132">
        <f t="shared" si="22"/>
        <v>702.35318656716424</v>
      </c>
    </row>
    <row r="589" spans="1:18" s="150" customFormat="1" x14ac:dyDescent="0.4">
      <c r="A589" s="144">
        <v>14</v>
      </c>
      <c r="B589" s="145" t="s">
        <v>60</v>
      </c>
      <c r="C589" s="145"/>
      <c r="D589" s="145"/>
      <c r="E589" s="145" t="s">
        <v>77</v>
      </c>
      <c r="F589" s="145"/>
      <c r="G589" s="145" t="s">
        <v>420</v>
      </c>
      <c r="H589" s="151">
        <f>SUM(H583:H588)</f>
        <v>19432</v>
      </c>
      <c r="I589" s="144"/>
      <c r="J589" s="147">
        <f>SUM(J583:J588)</f>
        <v>1860964.7400000002</v>
      </c>
      <c r="K589" s="147">
        <f>SUM(K583:K588)</f>
        <v>1506830.51</v>
      </c>
      <c r="L589" s="147">
        <f>SUM(L583:L588)</f>
        <v>15450294.809999999</v>
      </c>
      <c r="M589" s="147">
        <f>SUM(M583:M588)</f>
        <v>14555982.540000001</v>
      </c>
      <c r="N589" s="145">
        <v>5</v>
      </c>
      <c r="O589" s="145">
        <v>5</v>
      </c>
      <c r="P589" s="145">
        <f>N589-O589</f>
        <v>0</v>
      </c>
      <c r="Q589" s="148">
        <f t="shared" si="21"/>
        <v>894312.26999999769</v>
      </c>
      <c r="R589" s="149">
        <f t="shared" si="22"/>
        <v>795.09545131741447</v>
      </c>
    </row>
    <row r="590" spans="1:18" s="150" customFormat="1" ht="21.6" thickBot="1" x14ac:dyDescent="0.45">
      <c r="A590" s="159"/>
      <c r="B590" s="160" t="s">
        <v>60</v>
      </c>
      <c r="C590" s="160" t="s">
        <v>60</v>
      </c>
      <c r="D590" s="160" t="s">
        <v>60</v>
      </c>
      <c r="E590" s="160" t="s">
        <v>60</v>
      </c>
      <c r="F590" s="160"/>
      <c r="G590" s="160" t="s">
        <v>421</v>
      </c>
      <c r="H590" s="161">
        <f>H455+H462+H478+H490+H505+H512+H520+H531+H550+H557+H564+H572+H582+H589</f>
        <v>406899</v>
      </c>
      <c r="I590" s="159"/>
      <c r="J590" s="162">
        <f t="shared" ref="J590:O590" si="23">J455+J462+J478+J490+J505+J512+J520+J531+J550+J557+J564+J572+J582+J589</f>
        <v>48845265.269999996</v>
      </c>
      <c r="K590" s="163">
        <f t="shared" si="23"/>
        <v>51588315.079999998</v>
      </c>
      <c r="L590" s="162">
        <f t="shared" si="23"/>
        <v>333160240.53000003</v>
      </c>
      <c r="M590" s="162">
        <f t="shared" si="23"/>
        <v>323591996.85000008</v>
      </c>
      <c r="N590" s="160">
        <f t="shared" si="23"/>
        <v>127</v>
      </c>
      <c r="O590" s="160">
        <f t="shared" si="23"/>
        <v>127</v>
      </c>
      <c r="P590" s="160">
        <f>N590-O590</f>
        <v>0</v>
      </c>
      <c r="Q590" s="148">
        <f t="shared" si="21"/>
        <v>9568243.6799999475</v>
      </c>
      <c r="R590" s="149">
        <f t="shared" si="22"/>
        <v>818.77871543061065</v>
      </c>
    </row>
    <row r="591" spans="1:18" ht="22.2" thickTop="1" thickBot="1" x14ac:dyDescent="0.45">
      <c r="A591" s="164"/>
      <c r="B591" s="165"/>
      <c r="C591" s="165"/>
      <c r="D591" s="165"/>
      <c r="E591" s="330" t="s">
        <v>422</v>
      </c>
      <c r="F591" s="331"/>
      <c r="G591" s="332"/>
      <c r="H591" s="166"/>
      <c r="I591" s="164"/>
      <c r="J591" s="167">
        <f>J590/O590</f>
        <v>384608.38795275585</v>
      </c>
      <c r="K591" s="168">
        <f>K590/O590</f>
        <v>406207.20535433071</v>
      </c>
      <c r="L591" s="167">
        <f>L590/O590</f>
        <v>2623308.9805511814</v>
      </c>
      <c r="M591" s="167">
        <f>M590/O590</f>
        <v>2547968.4791338588</v>
      </c>
      <c r="N591" s="216"/>
      <c r="O591" s="216"/>
      <c r="P591" s="216"/>
      <c r="Q591" s="131">
        <f t="shared" si="21"/>
        <v>75340.50141732255</v>
      </c>
    </row>
    <row r="592" spans="1:18" ht="21.6" thickTop="1" x14ac:dyDescent="0.4">
      <c r="A592" s="169">
        <v>1</v>
      </c>
      <c r="B592" s="170" t="s">
        <v>62</v>
      </c>
      <c r="C592" s="170" t="s">
        <v>423</v>
      </c>
      <c r="D592" s="170" t="s">
        <v>424</v>
      </c>
      <c r="E592" s="170" t="s">
        <v>425</v>
      </c>
      <c r="F592" s="170" t="s">
        <v>177</v>
      </c>
      <c r="G592" s="170" t="s">
        <v>426</v>
      </c>
      <c r="H592" s="171"/>
      <c r="I592" s="169"/>
      <c r="J592" s="172"/>
      <c r="K592" s="173"/>
      <c r="L592" s="174"/>
      <c r="M592" s="174"/>
      <c r="N592" s="170"/>
      <c r="O592" s="170"/>
      <c r="P592" s="170"/>
    </row>
    <row r="593" spans="1:18" x14ac:dyDescent="0.4">
      <c r="A593" s="138">
        <v>2</v>
      </c>
      <c r="B593" s="139" t="s">
        <v>62</v>
      </c>
      <c r="C593" s="139" t="s">
        <v>423</v>
      </c>
      <c r="D593" s="139" t="s">
        <v>424</v>
      </c>
      <c r="E593" s="139" t="s">
        <v>425</v>
      </c>
      <c r="F593" s="139" t="s">
        <v>180</v>
      </c>
      <c r="G593" s="139" t="s">
        <v>1027</v>
      </c>
      <c r="H593" s="140">
        <v>4017</v>
      </c>
      <c r="I593" s="138">
        <v>3</v>
      </c>
      <c r="J593" s="141">
        <f>หนองคาย!F12</f>
        <v>146568.01999999999</v>
      </c>
      <c r="K593" s="142">
        <f>หนองคาย!AK12</f>
        <v>161897.13</v>
      </c>
      <c r="L593" s="143">
        <f>หนองคาย!AL12</f>
        <v>4180116.64</v>
      </c>
      <c r="M593" s="143">
        <f>หนองคาย!AM12</f>
        <v>4151613.6900000004</v>
      </c>
      <c r="N593" s="139"/>
      <c r="O593" s="139"/>
      <c r="P593" s="139"/>
      <c r="Q593" s="131">
        <f t="shared" si="21"/>
        <v>28502.949999999721</v>
      </c>
      <c r="R593" s="132">
        <f t="shared" si="22"/>
        <v>1040.606582026388</v>
      </c>
    </row>
    <row r="594" spans="1:18" x14ac:dyDescent="0.4">
      <c r="A594" s="138">
        <v>3</v>
      </c>
      <c r="B594" s="139" t="s">
        <v>62</v>
      </c>
      <c r="C594" s="139" t="s">
        <v>423</v>
      </c>
      <c r="D594" s="139" t="s">
        <v>424</v>
      </c>
      <c r="E594" s="139" t="s">
        <v>425</v>
      </c>
      <c r="F594" s="139" t="s">
        <v>180</v>
      </c>
      <c r="G594" s="139" t="s">
        <v>1028</v>
      </c>
      <c r="H594" s="140">
        <v>4254</v>
      </c>
      <c r="I594" s="138">
        <v>3</v>
      </c>
      <c r="J594" s="141">
        <f>หนองคาย!F13</f>
        <v>102861.25</v>
      </c>
      <c r="K594" s="142">
        <f>หนองคาย!AK13</f>
        <v>307048.14</v>
      </c>
      <c r="L594" s="143">
        <f>หนองคาย!AL13</f>
        <v>3369656.12</v>
      </c>
      <c r="M594" s="143">
        <f>หนองคาย!AM13</f>
        <v>3339775.92</v>
      </c>
      <c r="N594" s="139"/>
      <c r="O594" s="139"/>
      <c r="P594" s="139"/>
      <c r="Q594" s="131">
        <f t="shared" si="21"/>
        <v>29880.200000000186</v>
      </c>
      <c r="R594" s="132">
        <f t="shared" si="22"/>
        <v>792.11474377056891</v>
      </c>
    </row>
    <row r="595" spans="1:18" x14ac:dyDescent="0.4">
      <c r="A595" s="138">
        <v>4</v>
      </c>
      <c r="B595" s="139" t="s">
        <v>62</v>
      </c>
      <c r="C595" s="139" t="s">
        <v>423</v>
      </c>
      <c r="D595" s="139" t="s">
        <v>424</v>
      </c>
      <c r="E595" s="139" t="s">
        <v>425</v>
      </c>
      <c r="F595" s="139" t="s">
        <v>180</v>
      </c>
      <c r="G595" s="139" t="s">
        <v>1029</v>
      </c>
      <c r="H595" s="140">
        <v>2828</v>
      </c>
      <c r="I595" s="138">
        <v>2</v>
      </c>
      <c r="J595" s="141">
        <f>หนองคาย!F14</f>
        <v>112227.4</v>
      </c>
      <c r="K595" s="142">
        <f>หนองคาย!AK14</f>
        <v>282873.37</v>
      </c>
      <c r="L595" s="143">
        <f>หนองคาย!AL14</f>
        <v>2630285.4</v>
      </c>
      <c r="M595" s="143">
        <f>หนองคาย!AM14</f>
        <v>2745466.25</v>
      </c>
      <c r="N595" s="139"/>
      <c r="O595" s="139"/>
      <c r="P595" s="139"/>
      <c r="Q595" s="131">
        <f t="shared" si="21"/>
        <v>-115180.85000000009</v>
      </c>
      <c r="R595" s="132">
        <f t="shared" si="22"/>
        <v>930.08677510608197</v>
      </c>
    </row>
    <row r="596" spans="1:18" x14ac:dyDescent="0.4">
      <c r="A596" s="138">
        <v>5</v>
      </c>
      <c r="B596" s="139" t="s">
        <v>62</v>
      </c>
      <c r="C596" s="139" t="s">
        <v>423</v>
      </c>
      <c r="D596" s="139" t="s">
        <v>424</v>
      </c>
      <c r="E596" s="139" t="s">
        <v>425</v>
      </c>
      <c r="F596" s="139" t="s">
        <v>180</v>
      </c>
      <c r="G596" s="139" t="s">
        <v>1030</v>
      </c>
      <c r="H596" s="140">
        <v>4184</v>
      </c>
      <c r="I596" s="138">
        <v>3</v>
      </c>
      <c r="J596" s="141">
        <f>หนองคาย!F15</f>
        <v>48673.43</v>
      </c>
      <c r="K596" s="142">
        <f>หนองคาย!AK15</f>
        <v>117177.37</v>
      </c>
      <c r="L596" s="143">
        <f>หนองคาย!AL15</f>
        <v>4455870.3</v>
      </c>
      <c r="M596" s="143">
        <f>หนองคาย!AM15</f>
        <v>4420947.59</v>
      </c>
      <c r="N596" s="139"/>
      <c r="O596" s="139"/>
      <c r="P596" s="139"/>
      <c r="Q596" s="131">
        <f t="shared" si="21"/>
        <v>34922.709999999963</v>
      </c>
      <c r="R596" s="132">
        <f t="shared" si="22"/>
        <v>1064.9785611854684</v>
      </c>
    </row>
    <row r="597" spans="1:18" x14ac:dyDescent="0.4">
      <c r="A597" s="138">
        <v>6</v>
      </c>
      <c r="B597" s="139" t="s">
        <v>62</v>
      </c>
      <c r="C597" s="139" t="s">
        <v>423</v>
      </c>
      <c r="D597" s="139" t="s">
        <v>424</v>
      </c>
      <c r="E597" s="139" t="s">
        <v>425</v>
      </c>
      <c r="F597" s="139" t="s">
        <v>180</v>
      </c>
      <c r="G597" s="139" t="s">
        <v>1031</v>
      </c>
      <c r="H597" s="140">
        <v>7069</v>
      </c>
      <c r="I597" s="138">
        <v>5</v>
      </c>
      <c r="J597" s="141">
        <f>หนองคาย!F16</f>
        <v>93503.54</v>
      </c>
      <c r="K597" s="142">
        <f>หนองคาย!AK16</f>
        <v>148501.9</v>
      </c>
      <c r="L597" s="143">
        <f>หนองคาย!AL16</f>
        <v>4577000.09</v>
      </c>
      <c r="M597" s="143">
        <f>หนองคาย!AM16</f>
        <v>4708295.92</v>
      </c>
      <c r="N597" s="139"/>
      <c r="O597" s="139"/>
      <c r="P597" s="139"/>
      <c r="Q597" s="131">
        <f t="shared" si="21"/>
        <v>-131295.83000000007</v>
      </c>
      <c r="R597" s="132">
        <f t="shared" si="22"/>
        <v>647.47490309803368</v>
      </c>
    </row>
    <row r="598" spans="1:18" x14ac:dyDescent="0.4">
      <c r="A598" s="138">
        <v>7</v>
      </c>
      <c r="B598" s="139" t="s">
        <v>62</v>
      </c>
      <c r="C598" s="139" t="s">
        <v>423</v>
      </c>
      <c r="D598" s="139" t="s">
        <v>424</v>
      </c>
      <c r="E598" s="139" t="s">
        <v>425</v>
      </c>
      <c r="F598" s="139" t="s">
        <v>180</v>
      </c>
      <c r="G598" s="139" t="s">
        <v>1032</v>
      </c>
      <c r="H598" s="140">
        <v>6198</v>
      </c>
      <c r="I598" s="138">
        <v>5</v>
      </c>
      <c r="J598" s="141">
        <f>หนองคาย!F17</f>
        <v>432629.04</v>
      </c>
      <c r="K598" s="142">
        <f>หนองคาย!AK17</f>
        <v>509848.56999999995</v>
      </c>
      <c r="L598" s="143">
        <f>หนองคาย!AL17</f>
        <v>3477974.3</v>
      </c>
      <c r="M598" s="143">
        <f>หนองคาย!AM17</f>
        <v>3323532.17</v>
      </c>
      <c r="N598" s="139"/>
      <c r="O598" s="139"/>
      <c r="P598" s="139"/>
      <c r="Q598" s="131">
        <f t="shared" si="21"/>
        <v>154442.12999999989</v>
      </c>
      <c r="R598" s="132">
        <f t="shared" si="22"/>
        <v>561.1446111648919</v>
      </c>
    </row>
    <row r="599" spans="1:18" x14ac:dyDescent="0.4">
      <c r="A599" s="138">
        <v>8</v>
      </c>
      <c r="B599" s="139" t="s">
        <v>62</v>
      </c>
      <c r="C599" s="139" t="s">
        <v>423</v>
      </c>
      <c r="D599" s="139" t="s">
        <v>424</v>
      </c>
      <c r="E599" s="139" t="s">
        <v>425</v>
      </c>
      <c r="F599" s="139" t="s">
        <v>180</v>
      </c>
      <c r="G599" s="139" t="s">
        <v>1033</v>
      </c>
      <c r="H599" s="140">
        <v>2120</v>
      </c>
      <c r="I599" s="138">
        <v>2</v>
      </c>
      <c r="J599" s="141">
        <f>หนองคาย!F18</f>
        <v>261812.02</v>
      </c>
      <c r="K599" s="142">
        <f>หนองคาย!AK18</f>
        <v>265465.67</v>
      </c>
      <c r="L599" s="143">
        <f>หนองคาย!AL18</f>
        <v>6212149.5899999999</v>
      </c>
      <c r="M599" s="143">
        <f>หนองคาย!AM18</f>
        <v>3575595.73</v>
      </c>
      <c r="N599" s="139"/>
      <c r="O599" s="139"/>
      <c r="P599" s="139"/>
      <c r="Q599" s="131">
        <f t="shared" si="21"/>
        <v>2636553.86</v>
      </c>
      <c r="R599" s="132">
        <f t="shared" si="22"/>
        <v>2930.2592405660375</v>
      </c>
    </row>
    <row r="600" spans="1:18" x14ac:dyDescent="0.4">
      <c r="A600" s="138">
        <v>9</v>
      </c>
      <c r="B600" s="139" t="s">
        <v>62</v>
      </c>
      <c r="C600" s="139" t="s">
        <v>423</v>
      </c>
      <c r="D600" s="139" t="s">
        <v>424</v>
      </c>
      <c r="E600" s="139" t="s">
        <v>425</v>
      </c>
      <c r="F600" s="139" t="s">
        <v>180</v>
      </c>
      <c r="G600" s="139" t="s">
        <v>1034</v>
      </c>
      <c r="H600" s="140">
        <v>808</v>
      </c>
      <c r="I600" s="138">
        <v>1</v>
      </c>
      <c r="J600" s="141">
        <f>หนองคาย!F19</f>
        <v>39012.480000000003</v>
      </c>
      <c r="K600" s="142">
        <f>หนองคาย!AK19</f>
        <v>97350.74</v>
      </c>
      <c r="L600" s="143">
        <f>หนองคาย!AL19</f>
        <v>2200464.42</v>
      </c>
      <c r="M600" s="143">
        <f>หนองคาย!AM19</f>
        <v>2408327.3000000003</v>
      </c>
      <c r="N600" s="139"/>
      <c r="O600" s="139"/>
      <c r="P600" s="139"/>
      <c r="Q600" s="131">
        <f t="shared" si="21"/>
        <v>-207862.88000000035</v>
      </c>
      <c r="R600" s="132">
        <f t="shared" si="22"/>
        <v>2723.3470544554452</v>
      </c>
    </row>
    <row r="601" spans="1:18" x14ac:dyDescent="0.4">
      <c r="A601" s="138">
        <v>10</v>
      </c>
      <c r="B601" s="139" t="s">
        <v>62</v>
      </c>
      <c r="C601" s="139" t="s">
        <v>423</v>
      </c>
      <c r="D601" s="139" t="s">
        <v>424</v>
      </c>
      <c r="E601" s="139" t="s">
        <v>425</v>
      </c>
      <c r="F601" s="139" t="s">
        <v>180</v>
      </c>
      <c r="G601" s="139" t="s">
        <v>1035</v>
      </c>
      <c r="H601" s="140">
        <v>5257</v>
      </c>
      <c r="I601" s="138">
        <v>4</v>
      </c>
      <c r="J601" s="141">
        <f>หนองคาย!F20</f>
        <v>93985.45</v>
      </c>
      <c r="K601" s="142">
        <f>หนองคาย!AK20</f>
        <v>258680.77000000002</v>
      </c>
      <c r="L601" s="143">
        <f>หนองคาย!AL20</f>
        <v>3456494.4299999997</v>
      </c>
      <c r="M601" s="143">
        <f>หนองคาย!AM20</f>
        <v>3278831.91</v>
      </c>
      <c r="N601" s="139"/>
      <c r="O601" s="139"/>
      <c r="P601" s="139"/>
      <c r="Q601" s="131">
        <f t="shared" si="21"/>
        <v>177662.51999999955</v>
      </c>
      <c r="R601" s="132">
        <f t="shared" si="22"/>
        <v>657.50322046794747</v>
      </c>
    </row>
    <row r="602" spans="1:18" x14ac:dyDescent="0.4">
      <c r="A602" s="138">
        <v>11</v>
      </c>
      <c r="B602" s="139" t="s">
        <v>62</v>
      </c>
      <c r="C602" s="139" t="s">
        <v>423</v>
      </c>
      <c r="D602" s="139" t="s">
        <v>424</v>
      </c>
      <c r="E602" s="139" t="s">
        <v>425</v>
      </c>
      <c r="F602" s="139" t="s">
        <v>180</v>
      </c>
      <c r="G602" s="139" t="s">
        <v>1036</v>
      </c>
      <c r="H602" s="140">
        <v>5547</v>
      </c>
      <c r="I602" s="138">
        <v>4</v>
      </c>
      <c r="J602" s="141">
        <f>หนองคาย!F21</f>
        <v>179759.59</v>
      </c>
      <c r="K602" s="142">
        <f>หนองคาย!AK21</f>
        <v>337192.68</v>
      </c>
      <c r="L602" s="143">
        <f>หนองคาย!AL21</f>
        <v>6310970.0700000003</v>
      </c>
      <c r="M602" s="143">
        <f>หนองคาย!AM21</f>
        <v>4634837.66</v>
      </c>
      <c r="N602" s="139"/>
      <c r="O602" s="139"/>
      <c r="P602" s="139"/>
      <c r="Q602" s="131">
        <f t="shared" si="21"/>
        <v>1676132.4100000001</v>
      </c>
      <c r="R602" s="132">
        <f t="shared" si="22"/>
        <v>1137.7267117360736</v>
      </c>
    </row>
    <row r="603" spans="1:18" x14ac:dyDescent="0.4">
      <c r="A603" s="138">
        <v>12</v>
      </c>
      <c r="B603" s="139" t="s">
        <v>62</v>
      </c>
      <c r="C603" s="139" t="s">
        <v>423</v>
      </c>
      <c r="D603" s="139" t="s">
        <v>424</v>
      </c>
      <c r="E603" s="139" t="s">
        <v>425</v>
      </c>
      <c r="F603" s="139" t="s">
        <v>180</v>
      </c>
      <c r="G603" s="139" t="s">
        <v>1037</v>
      </c>
      <c r="H603" s="140">
        <v>4817</v>
      </c>
      <c r="I603" s="138">
        <v>4</v>
      </c>
      <c r="J603" s="141">
        <f>หนองคาย!F22</f>
        <v>661877.99</v>
      </c>
      <c r="K603" s="142">
        <f>หนองคาย!AK22</f>
        <v>710499.05</v>
      </c>
      <c r="L603" s="143">
        <f>หนองคาย!AL22</f>
        <v>3592849.3</v>
      </c>
      <c r="M603" s="143">
        <f>หนองคาย!AM22</f>
        <v>3724598.31</v>
      </c>
      <c r="N603" s="139"/>
      <c r="O603" s="139"/>
      <c r="P603" s="139"/>
      <c r="Q603" s="131">
        <f t="shared" si="21"/>
        <v>-131749.01000000024</v>
      </c>
      <c r="R603" s="132">
        <f t="shared" si="22"/>
        <v>745.86865268839517</v>
      </c>
    </row>
    <row r="604" spans="1:18" x14ac:dyDescent="0.4">
      <c r="A604" s="138">
        <v>13</v>
      </c>
      <c r="B604" s="139" t="s">
        <v>62</v>
      </c>
      <c r="C604" s="139" t="s">
        <v>423</v>
      </c>
      <c r="D604" s="139" t="s">
        <v>424</v>
      </c>
      <c r="E604" s="139" t="s">
        <v>425</v>
      </c>
      <c r="F604" s="139" t="s">
        <v>180</v>
      </c>
      <c r="G604" s="139" t="s">
        <v>1038</v>
      </c>
      <c r="H604" s="140">
        <v>4661</v>
      </c>
      <c r="I604" s="138">
        <v>4</v>
      </c>
      <c r="J604" s="141">
        <f>หนองคาย!F23</f>
        <v>32363.22</v>
      </c>
      <c r="K604" s="142">
        <f>หนองคาย!AK23</f>
        <v>255380.05</v>
      </c>
      <c r="L604" s="143">
        <f>หนองคาย!AL23</f>
        <v>4543237.76</v>
      </c>
      <c r="M604" s="143">
        <f>หนองคาย!AM23</f>
        <v>3866572.49</v>
      </c>
      <c r="N604" s="139"/>
      <c r="O604" s="139"/>
      <c r="P604" s="139"/>
      <c r="Q604" s="131">
        <f t="shared" si="21"/>
        <v>676665.26999999955</v>
      </c>
      <c r="R604" s="132">
        <f t="shared" si="22"/>
        <v>974.73455481656288</v>
      </c>
    </row>
    <row r="605" spans="1:18" x14ac:dyDescent="0.4">
      <c r="A605" s="138">
        <v>14</v>
      </c>
      <c r="B605" s="139" t="s">
        <v>62</v>
      </c>
      <c r="C605" s="139" t="s">
        <v>423</v>
      </c>
      <c r="D605" s="139" t="s">
        <v>424</v>
      </c>
      <c r="E605" s="139" t="s">
        <v>425</v>
      </c>
      <c r="F605" s="139" t="s">
        <v>180</v>
      </c>
      <c r="G605" s="139" t="s">
        <v>1039</v>
      </c>
      <c r="H605" s="140">
        <v>7585</v>
      </c>
      <c r="I605" s="138">
        <v>5</v>
      </c>
      <c r="J605" s="141">
        <f>หนองคาย!F24</f>
        <v>1945398.76</v>
      </c>
      <c r="K605" s="142">
        <f>หนองคาย!AK24</f>
        <v>1923039.2399999998</v>
      </c>
      <c r="L605" s="143">
        <f>หนองคาย!AL24</f>
        <v>5133291.62</v>
      </c>
      <c r="M605" s="143">
        <f>หนองคาย!AM24</f>
        <v>5926341.0199999996</v>
      </c>
      <c r="N605" s="139"/>
      <c r="O605" s="139"/>
      <c r="P605" s="139"/>
      <c r="Q605" s="131">
        <f t="shared" si="21"/>
        <v>-793049.39999999944</v>
      </c>
      <c r="R605" s="132">
        <f t="shared" si="22"/>
        <v>676.76883586025053</v>
      </c>
    </row>
    <row r="606" spans="1:18" x14ac:dyDescent="0.4">
      <c r="A606" s="138">
        <v>15</v>
      </c>
      <c r="B606" s="139" t="s">
        <v>62</v>
      </c>
      <c r="C606" s="139" t="s">
        <v>423</v>
      </c>
      <c r="D606" s="139" t="s">
        <v>424</v>
      </c>
      <c r="E606" s="139" t="s">
        <v>425</v>
      </c>
      <c r="F606" s="139" t="s">
        <v>180</v>
      </c>
      <c r="G606" s="139" t="s">
        <v>1040</v>
      </c>
      <c r="H606" s="140">
        <v>6519</v>
      </c>
      <c r="I606" s="138">
        <v>5</v>
      </c>
      <c r="J606" s="141">
        <f>หนองคาย!F25</f>
        <v>54674.400000000001</v>
      </c>
      <c r="K606" s="142">
        <f>หนองคาย!AK25</f>
        <v>358349.97000000003</v>
      </c>
      <c r="L606" s="143">
        <f>หนองคาย!AL25</f>
        <v>3673146.6399999997</v>
      </c>
      <c r="M606" s="143">
        <f>หนองคาย!AM25</f>
        <v>3589705.2</v>
      </c>
      <c r="N606" s="139"/>
      <c r="O606" s="139"/>
      <c r="P606" s="139"/>
      <c r="Q606" s="131">
        <f t="shared" si="21"/>
        <v>83441.439999999478</v>
      </c>
      <c r="R606" s="132">
        <f t="shared" si="22"/>
        <v>563.45246816996462</v>
      </c>
    </row>
    <row r="607" spans="1:18" x14ac:dyDescent="0.4">
      <c r="A607" s="138">
        <v>16</v>
      </c>
      <c r="B607" s="139" t="s">
        <v>62</v>
      </c>
      <c r="C607" s="139" t="s">
        <v>423</v>
      </c>
      <c r="D607" s="139" t="s">
        <v>424</v>
      </c>
      <c r="E607" s="139" t="s">
        <v>425</v>
      </c>
      <c r="F607" s="139" t="s">
        <v>180</v>
      </c>
      <c r="G607" s="139" t="s">
        <v>1041</v>
      </c>
      <c r="H607" s="140">
        <v>4531</v>
      </c>
      <c r="I607" s="138">
        <v>4</v>
      </c>
      <c r="J607" s="141">
        <f>หนองคาย!F26</f>
        <v>423209.66</v>
      </c>
      <c r="K607" s="142">
        <f>หนองคาย!AK26</f>
        <v>483678.75</v>
      </c>
      <c r="L607" s="143">
        <f>หนองคาย!AL26</f>
        <v>3612038.3200000003</v>
      </c>
      <c r="M607" s="143">
        <f>หนองคาย!AM26</f>
        <v>3431367.12</v>
      </c>
      <c r="N607" s="139"/>
      <c r="O607" s="139"/>
      <c r="P607" s="139"/>
      <c r="Q607" s="131">
        <f t="shared" si="21"/>
        <v>180671.20000000019</v>
      </c>
      <c r="R607" s="132">
        <f t="shared" si="22"/>
        <v>797.18347384683295</v>
      </c>
    </row>
    <row r="608" spans="1:18" x14ac:dyDescent="0.4">
      <c r="A608" s="138">
        <v>17</v>
      </c>
      <c r="B608" s="139" t="s">
        <v>62</v>
      </c>
      <c r="C608" s="139" t="s">
        <v>423</v>
      </c>
      <c r="D608" s="139" t="s">
        <v>424</v>
      </c>
      <c r="E608" s="139" t="s">
        <v>425</v>
      </c>
      <c r="F608" s="139" t="s">
        <v>180</v>
      </c>
      <c r="G608" s="139" t="s">
        <v>1042</v>
      </c>
      <c r="H608" s="140">
        <v>2937</v>
      </c>
      <c r="I608" s="138">
        <v>2</v>
      </c>
      <c r="J608" s="141">
        <f>หนองคาย!F27</f>
        <v>219408.56</v>
      </c>
      <c r="K608" s="142">
        <f>หนองคาย!AK27</f>
        <v>90483.09</v>
      </c>
      <c r="L608" s="143">
        <f>หนองคาย!AL27</f>
        <v>3409915.08</v>
      </c>
      <c r="M608" s="143">
        <f>หนองคาย!AM27</f>
        <v>3370549.5</v>
      </c>
      <c r="N608" s="139"/>
      <c r="O608" s="139"/>
      <c r="P608" s="139"/>
      <c r="Q608" s="131">
        <f t="shared" si="21"/>
        <v>39365.580000000075</v>
      </c>
      <c r="R608" s="132">
        <f t="shared" si="22"/>
        <v>1161.019775280899</v>
      </c>
    </row>
    <row r="609" spans="1:18" x14ac:dyDescent="0.4">
      <c r="A609" s="138">
        <v>18</v>
      </c>
      <c r="B609" s="139" t="s">
        <v>62</v>
      </c>
      <c r="C609" s="139" t="s">
        <v>423</v>
      </c>
      <c r="D609" s="139" t="s">
        <v>424</v>
      </c>
      <c r="E609" s="139" t="s">
        <v>425</v>
      </c>
      <c r="F609" s="139" t="s">
        <v>180</v>
      </c>
      <c r="G609" s="139" t="s">
        <v>1043</v>
      </c>
      <c r="H609" s="140">
        <v>2576</v>
      </c>
      <c r="I609" s="138">
        <v>2</v>
      </c>
      <c r="J609" s="141">
        <f>หนองคาย!F28</f>
        <v>131117.82999999999</v>
      </c>
      <c r="K609" s="142">
        <f>หนองคาย!AK28</f>
        <v>140269.40999999997</v>
      </c>
      <c r="L609" s="143">
        <f>หนองคาย!AL28</f>
        <v>2623768.44</v>
      </c>
      <c r="M609" s="143">
        <f>หนองคาย!AM28</f>
        <v>2682971.8099999996</v>
      </c>
      <c r="N609" s="139"/>
      <c r="O609" s="139"/>
      <c r="P609" s="139"/>
      <c r="Q609" s="131">
        <f t="shared" si="21"/>
        <v>-59203.369999999646</v>
      </c>
      <c r="R609" s="132">
        <f t="shared" si="22"/>
        <v>1018.5436490683229</v>
      </c>
    </row>
    <row r="610" spans="1:18" s="150" customFormat="1" x14ac:dyDescent="0.4">
      <c r="A610" s="144">
        <v>1</v>
      </c>
      <c r="B610" s="145" t="s">
        <v>62</v>
      </c>
      <c r="C610" s="145"/>
      <c r="D610" s="145"/>
      <c r="E610" s="145" t="s">
        <v>77</v>
      </c>
      <c r="F610" s="145"/>
      <c r="G610" s="145" t="s">
        <v>427</v>
      </c>
      <c r="H610" s="151">
        <f>SUM(H592:H609)</f>
        <v>75908</v>
      </c>
      <c r="I610" s="144"/>
      <c r="J610" s="147">
        <f>SUM(J592:J609)</f>
        <v>4979082.6400000006</v>
      </c>
      <c r="K610" s="147">
        <f>SUM(K592:K609)</f>
        <v>6447735.8999999994</v>
      </c>
      <c r="L610" s="147">
        <f>SUM(L592:L609)</f>
        <v>67459228.519999996</v>
      </c>
      <c r="M610" s="147">
        <f>SUM(M592:M609)</f>
        <v>63179329.590000011</v>
      </c>
      <c r="N610" s="145">
        <v>17</v>
      </c>
      <c r="O610" s="145">
        <v>17</v>
      </c>
      <c r="P610" s="145">
        <f>N610-O610</f>
        <v>0</v>
      </c>
      <c r="Q610" s="148">
        <f t="shared" si="21"/>
        <v>4279898.9299999848</v>
      </c>
      <c r="R610" s="149">
        <f>L610/H610</f>
        <v>888.6972192654265</v>
      </c>
    </row>
    <row r="611" spans="1:18" x14ac:dyDescent="0.4">
      <c r="A611" s="138">
        <v>1</v>
      </c>
      <c r="B611" s="139" t="s">
        <v>62</v>
      </c>
      <c r="C611" s="139" t="s">
        <v>428</v>
      </c>
      <c r="D611" s="139" t="s">
        <v>104</v>
      </c>
      <c r="E611" s="139" t="s">
        <v>429</v>
      </c>
      <c r="F611" s="139" t="s">
        <v>329</v>
      </c>
      <c r="G611" s="139" t="s">
        <v>430</v>
      </c>
      <c r="H611" s="140"/>
      <c r="I611" s="138"/>
      <c r="J611" s="141"/>
      <c r="K611" s="142"/>
      <c r="L611" s="143"/>
      <c r="M611" s="143"/>
      <c r="N611" s="139"/>
      <c r="O611" s="139"/>
      <c r="P611" s="139"/>
    </row>
    <row r="612" spans="1:18" x14ac:dyDescent="0.4">
      <c r="A612" s="138">
        <v>2</v>
      </c>
      <c r="B612" s="139" t="s">
        <v>62</v>
      </c>
      <c r="C612" s="139" t="s">
        <v>428</v>
      </c>
      <c r="D612" s="139" t="s">
        <v>104</v>
      </c>
      <c r="E612" s="139" t="s">
        <v>429</v>
      </c>
      <c r="F612" s="139" t="s">
        <v>180</v>
      </c>
      <c r="G612" s="139" t="s">
        <v>1044</v>
      </c>
      <c r="H612" s="140">
        <v>3880</v>
      </c>
      <c r="I612" s="138">
        <v>3</v>
      </c>
      <c r="J612" s="141">
        <f>หนองคาย!F29</f>
        <v>248406.04</v>
      </c>
      <c r="K612" s="142">
        <f>หนองคาย!AK29</f>
        <v>502635.84000000008</v>
      </c>
      <c r="L612" s="143">
        <f>หนองคาย!AL29</f>
        <v>3969545.38</v>
      </c>
      <c r="M612" s="143">
        <f>หนองคาย!AM29</f>
        <v>3489161.6900000004</v>
      </c>
      <c r="N612" s="139"/>
      <c r="O612" s="139"/>
      <c r="P612" s="139"/>
      <c r="Q612" s="131">
        <f t="shared" si="21"/>
        <v>480383.68999999948</v>
      </c>
      <c r="R612" s="132">
        <f t="shared" si="22"/>
        <v>1023.0787061855669</v>
      </c>
    </row>
    <row r="613" spans="1:18" x14ac:dyDescent="0.4">
      <c r="A613" s="138">
        <v>3</v>
      </c>
      <c r="B613" s="139" t="s">
        <v>62</v>
      </c>
      <c r="C613" s="139" t="s">
        <v>428</v>
      </c>
      <c r="D613" s="139" t="s">
        <v>104</v>
      </c>
      <c r="E613" s="139" t="s">
        <v>429</v>
      </c>
      <c r="F613" s="139" t="s">
        <v>180</v>
      </c>
      <c r="G613" s="139" t="s">
        <v>1045</v>
      </c>
      <c r="H613" s="140">
        <v>3169</v>
      </c>
      <c r="I613" s="138">
        <v>3</v>
      </c>
      <c r="J613" s="141">
        <f>หนองคาย!F30</f>
        <v>209658.95</v>
      </c>
      <c r="K613" s="142">
        <f>หนองคาย!AK30</f>
        <v>540533.93000000005</v>
      </c>
      <c r="L613" s="143">
        <f>หนองคาย!AL30</f>
        <v>3213895.9000000004</v>
      </c>
      <c r="M613" s="143">
        <f>หนองคาย!AM30</f>
        <v>3023511.36</v>
      </c>
      <c r="N613" s="139"/>
      <c r="O613" s="139"/>
      <c r="P613" s="139"/>
      <c r="Q613" s="131">
        <f t="shared" si="21"/>
        <v>190384.5400000005</v>
      </c>
      <c r="R613" s="132">
        <f t="shared" si="22"/>
        <v>1014.1672136320607</v>
      </c>
    </row>
    <row r="614" spans="1:18" x14ac:dyDescent="0.4">
      <c r="A614" s="138">
        <v>4</v>
      </c>
      <c r="B614" s="139" t="s">
        <v>62</v>
      </c>
      <c r="C614" s="139" t="s">
        <v>428</v>
      </c>
      <c r="D614" s="139" t="s">
        <v>104</v>
      </c>
      <c r="E614" s="139" t="s">
        <v>429</v>
      </c>
      <c r="F614" s="139" t="s">
        <v>180</v>
      </c>
      <c r="G614" s="139" t="s">
        <v>1046</v>
      </c>
      <c r="H614" s="140">
        <v>7059</v>
      </c>
      <c r="I614" s="138">
        <v>5</v>
      </c>
      <c r="J614" s="141">
        <f>หนองคาย!F31</f>
        <v>963908.61</v>
      </c>
      <c r="K614" s="142">
        <f>หนองคาย!AK31</f>
        <v>1276530.3499999999</v>
      </c>
      <c r="L614" s="143">
        <f>หนองคาย!AL31</f>
        <v>4346744.41</v>
      </c>
      <c r="M614" s="143">
        <f>หนองคาย!AM31</f>
        <v>3733936.0499999993</v>
      </c>
      <c r="N614" s="139"/>
      <c r="O614" s="139"/>
      <c r="P614" s="139"/>
      <c r="Q614" s="131">
        <f t="shared" si="21"/>
        <v>612808.3600000008</v>
      </c>
      <c r="R614" s="132">
        <f t="shared" si="22"/>
        <v>615.77339708173963</v>
      </c>
    </row>
    <row r="615" spans="1:18" x14ac:dyDescent="0.4">
      <c r="A615" s="138">
        <v>5</v>
      </c>
      <c r="B615" s="139" t="s">
        <v>62</v>
      </c>
      <c r="C615" s="139" t="s">
        <v>428</v>
      </c>
      <c r="D615" s="139" t="s">
        <v>104</v>
      </c>
      <c r="E615" s="139" t="s">
        <v>429</v>
      </c>
      <c r="F615" s="139" t="s">
        <v>180</v>
      </c>
      <c r="G615" s="139" t="s">
        <v>1047</v>
      </c>
      <c r="H615" s="140">
        <v>4668</v>
      </c>
      <c r="I615" s="138">
        <v>4</v>
      </c>
      <c r="J615" s="141">
        <f>หนองคาย!F32</f>
        <v>696964.14</v>
      </c>
      <c r="K615" s="142">
        <f>หนองคาย!AK32</f>
        <v>897036.31</v>
      </c>
      <c r="L615" s="143">
        <f>หนองคาย!AL32</f>
        <v>3519100.02</v>
      </c>
      <c r="M615" s="143">
        <f>หนองคาย!AM32</f>
        <v>3227608.6</v>
      </c>
      <c r="N615" s="139"/>
      <c r="O615" s="139"/>
      <c r="P615" s="139"/>
      <c r="Q615" s="131">
        <f t="shared" si="21"/>
        <v>291491.41999999993</v>
      </c>
      <c r="R615" s="132">
        <f t="shared" si="22"/>
        <v>753.87746786632385</v>
      </c>
    </row>
    <row r="616" spans="1:18" x14ac:dyDescent="0.4">
      <c r="A616" s="138">
        <v>6</v>
      </c>
      <c r="B616" s="139" t="s">
        <v>62</v>
      </c>
      <c r="C616" s="139" t="s">
        <v>428</v>
      </c>
      <c r="D616" s="139" t="s">
        <v>104</v>
      </c>
      <c r="E616" s="139" t="s">
        <v>429</v>
      </c>
      <c r="F616" s="139" t="s">
        <v>180</v>
      </c>
      <c r="G616" s="139" t="s">
        <v>1048</v>
      </c>
      <c r="H616" s="140">
        <v>5951</v>
      </c>
      <c r="I616" s="138">
        <v>4</v>
      </c>
      <c r="J616" s="141">
        <f>หนองคาย!F33</f>
        <v>270753.99</v>
      </c>
      <c r="K616" s="142">
        <f>หนองคาย!AK33</f>
        <v>367185.12</v>
      </c>
      <c r="L616" s="143">
        <f>หนองคาย!AL33</f>
        <v>4277171.3600000003</v>
      </c>
      <c r="M616" s="143">
        <f>หนองคาย!AM33</f>
        <v>3852653.9600000004</v>
      </c>
      <c r="N616" s="139"/>
      <c r="O616" s="139"/>
      <c r="P616" s="139"/>
      <c r="Q616" s="131">
        <f t="shared" si="21"/>
        <v>424517.39999999991</v>
      </c>
      <c r="R616" s="132">
        <f t="shared" si="22"/>
        <v>718.73153419593348</v>
      </c>
    </row>
    <row r="617" spans="1:18" x14ac:dyDescent="0.4">
      <c r="A617" s="138">
        <v>7</v>
      </c>
      <c r="B617" s="139" t="s">
        <v>62</v>
      </c>
      <c r="C617" s="139" t="s">
        <v>428</v>
      </c>
      <c r="D617" s="139" t="s">
        <v>104</v>
      </c>
      <c r="E617" s="139" t="s">
        <v>429</v>
      </c>
      <c r="F617" s="139" t="s">
        <v>180</v>
      </c>
      <c r="G617" s="139" t="s">
        <v>1049</v>
      </c>
      <c r="H617" s="140">
        <v>4528</v>
      </c>
      <c r="I617" s="138">
        <v>4</v>
      </c>
      <c r="J617" s="141">
        <f>หนองคาย!F34</f>
        <v>701383.64</v>
      </c>
      <c r="K617" s="142">
        <f>หนองคาย!AK34</f>
        <v>909238.2</v>
      </c>
      <c r="L617" s="143">
        <f>หนองคาย!AL34</f>
        <v>4157764.5500000003</v>
      </c>
      <c r="M617" s="143">
        <f>หนองคาย!AM34</f>
        <v>3888221.02</v>
      </c>
      <c r="N617" s="139"/>
      <c r="O617" s="139"/>
      <c r="P617" s="139"/>
      <c r="Q617" s="131">
        <f t="shared" si="21"/>
        <v>269543.53000000026</v>
      </c>
      <c r="R617" s="132">
        <f t="shared" si="22"/>
        <v>918.23422040636046</v>
      </c>
    </row>
    <row r="618" spans="1:18" x14ac:dyDescent="0.4">
      <c r="A618" s="138">
        <v>8</v>
      </c>
      <c r="B618" s="139" t="s">
        <v>62</v>
      </c>
      <c r="C618" s="139" t="s">
        <v>428</v>
      </c>
      <c r="D618" s="139" t="s">
        <v>104</v>
      </c>
      <c r="E618" s="139" t="s">
        <v>429</v>
      </c>
      <c r="F618" s="139" t="s">
        <v>180</v>
      </c>
      <c r="G618" s="139" t="s">
        <v>1050</v>
      </c>
      <c r="H618" s="140">
        <v>5805</v>
      </c>
      <c r="I618" s="138">
        <v>4</v>
      </c>
      <c r="J618" s="141">
        <f>หนองคาย!F35</f>
        <v>903192.49</v>
      </c>
      <c r="K618" s="142">
        <f>หนองคาย!AK35</f>
        <v>973896.91999999993</v>
      </c>
      <c r="L618" s="143">
        <f>หนองคาย!AL35</f>
        <v>4224447.38</v>
      </c>
      <c r="M618" s="143">
        <f>หนองคาย!AM35</f>
        <v>3832050.67</v>
      </c>
      <c r="N618" s="139"/>
      <c r="O618" s="139"/>
      <c r="P618" s="139"/>
      <c r="Q618" s="131">
        <f t="shared" si="21"/>
        <v>392396.70999999996</v>
      </c>
      <c r="R618" s="132">
        <f t="shared" si="22"/>
        <v>727.72564685615851</v>
      </c>
    </row>
    <row r="619" spans="1:18" x14ac:dyDescent="0.4">
      <c r="A619" s="138">
        <v>9</v>
      </c>
      <c r="B619" s="139" t="s">
        <v>62</v>
      </c>
      <c r="C619" s="139" t="s">
        <v>428</v>
      </c>
      <c r="D619" s="139" t="s">
        <v>104</v>
      </c>
      <c r="E619" s="139" t="s">
        <v>429</v>
      </c>
      <c r="F619" s="139" t="s">
        <v>180</v>
      </c>
      <c r="G619" s="139" t="s">
        <v>1051</v>
      </c>
      <c r="H619" s="140">
        <v>3290</v>
      </c>
      <c r="I619" s="138">
        <v>3</v>
      </c>
      <c r="J619" s="141">
        <f>หนองคาย!F36</f>
        <v>69831.72</v>
      </c>
      <c r="K619" s="142">
        <f>หนองคาย!AK36</f>
        <v>131082.54999999999</v>
      </c>
      <c r="L619" s="143">
        <f>หนองคาย!AL36</f>
        <v>4183352.61</v>
      </c>
      <c r="M619" s="143">
        <f>หนองคาย!AM36</f>
        <v>3157895.67</v>
      </c>
      <c r="N619" s="139"/>
      <c r="O619" s="139"/>
      <c r="P619" s="139"/>
      <c r="Q619" s="131">
        <f t="shared" si="21"/>
        <v>1025456.94</v>
      </c>
      <c r="R619" s="132">
        <f t="shared" si="22"/>
        <v>1271.5357477203647</v>
      </c>
    </row>
    <row r="620" spans="1:18" x14ac:dyDescent="0.4">
      <c r="A620" s="138">
        <v>10</v>
      </c>
      <c r="B620" s="139" t="s">
        <v>62</v>
      </c>
      <c r="C620" s="139" t="s">
        <v>428</v>
      </c>
      <c r="D620" s="139" t="s">
        <v>104</v>
      </c>
      <c r="E620" s="139" t="s">
        <v>429</v>
      </c>
      <c r="F620" s="139" t="s">
        <v>180</v>
      </c>
      <c r="G620" s="139" t="s">
        <v>1052</v>
      </c>
      <c r="H620" s="140">
        <v>5014</v>
      </c>
      <c r="I620" s="138">
        <v>4</v>
      </c>
      <c r="J620" s="141">
        <f>หนองคาย!F37</f>
        <v>128702.49</v>
      </c>
      <c r="K620" s="142">
        <f>หนองคาย!AK37</f>
        <v>289376.36</v>
      </c>
      <c r="L620" s="143">
        <f>หนองคาย!AL37</f>
        <v>4695371.46</v>
      </c>
      <c r="M620" s="143">
        <f>หนองคาย!AM37</f>
        <v>4228603.8499999996</v>
      </c>
      <c r="N620" s="139"/>
      <c r="O620" s="139"/>
      <c r="P620" s="139"/>
      <c r="Q620" s="131">
        <f t="shared" si="21"/>
        <v>466767.61000000034</v>
      </c>
      <c r="R620" s="132">
        <f t="shared" si="22"/>
        <v>936.45222576785</v>
      </c>
    </row>
    <row r="621" spans="1:18" x14ac:dyDescent="0.4">
      <c r="A621" s="138">
        <v>11</v>
      </c>
      <c r="B621" s="139" t="s">
        <v>62</v>
      </c>
      <c r="C621" s="139" t="s">
        <v>428</v>
      </c>
      <c r="D621" s="139" t="s">
        <v>104</v>
      </c>
      <c r="E621" s="139" t="s">
        <v>429</v>
      </c>
      <c r="F621" s="139" t="s">
        <v>180</v>
      </c>
      <c r="G621" s="139" t="s">
        <v>1053</v>
      </c>
      <c r="H621" s="140">
        <v>4611</v>
      </c>
      <c r="I621" s="138">
        <v>4</v>
      </c>
      <c r="J621" s="141">
        <f>หนองคาย!F38</f>
        <v>460575.16</v>
      </c>
      <c r="K621" s="142">
        <f>หนองคาย!AK38</f>
        <v>655736.4</v>
      </c>
      <c r="L621" s="143">
        <f>หนองคาย!AL38</f>
        <v>4157134.4699999997</v>
      </c>
      <c r="M621" s="143">
        <f>หนองคาย!AM38</f>
        <v>4125879.64</v>
      </c>
      <c r="N621" s="139"/>
      <c r="O621" s="139"/>
      <c r="P621" s="139"/>
      <c r="Q621" s="131">
        <f t="shared" si="21"/>
        <v>31254.829999999609</v>
      </c>
      <c r="R621" s="132">
        <f t="shared" si="22"/>
        <v>901.56895901106043</v>
      </c>
    </row>
    <row r="622" spans="1:18" s="150" customFormat="1" x14ac:dyDescent="0.4">
      <c r="A622" s="144">
        <v>2</v>
      </c>
      <c r="B622" s="145" t="s">
        <v>62</v>
      </c>
      <c r="C622" s="145"/>
      <c r="D622" s="145"/>
      <c r="E622" s="145" t="s">
        <v>77</v>
      </c>
      <c r="F622" s="145"/>
      <c r="G622" s="145" t="s">
        <v>431</v>
      </c>
      <c r="H622" s="151">
        <f>SUM(H611:H621)</f>
        <v>47975</v>
      </c>
      <c r="I622" s="144"/>
      <c r="J622" s="147">
        <f>SUM(J611:J621)</f>
        <v>4653377.2300000004</v>
      </c>
      <c r="K622" s="147">
        <f>SUM(K611:K621)</f>
        <v>6543251.9800000004</v>
      </c>
      <c r="L622" s="147">
        <f>SUM(L611:L621)</f>
        <v>40744527.539999999</v>
      </c>
      <c r="M622" s="147">
        <f>SUM(M611:M621)</f>
        <v>36559522.510000005</v>
      </c>
      <c r="N622" s="145">
        <v>10</v>
      </c>
      <c r="O622" s="145">
        <v>10</v>
      </c>
      <c r="P622" s="145">
        <f>N622-O622</f>
        <v>0</v>
      </c>
      <c r="Q622" s="148">
        <f t="shared" si="21"/>
        <v>4185005.0299999937</v>
      </c>
      <c r="R622" s="149">
        <f>L622/H622</f>
        <v>849.28666055237102</v>
      </c>
    </row>
    <row r="623" spans="1:18" x14ac:dyDescent="0.4">
      <c r="A623" s="138">
        <v>1</v>
      </c>
      <c r="B623" s="139" t="s">
        <v>62</v>
      </c>
      <c r="C623" s="139" t="s">
        <v>432</v>
      </c>
      <c r="D623" s="139" t="s">
        <v>83</v>
      </c>
      <c r="E623" s="139" t="s">
        <v>433</v>
      </c>
      <c r="F623" s="139" t="s">
        <v>210</v>
      </c>
      <c r="G623" s="139" t="s">
        <v>434</v>
      </c>
      <c r="H623" s="140"/>
      <c r="I623" s="138"/>
      <c r="J623" s="141"/>
      <c r="K623" s="142"/>
      <c r="L623" s="143"/>
      <c r="M623" s="143"/>
      <c r="N623" s="139"/>
      <c r="O623" s="139"/>
      <c r="P623" s="139"/>
    </row>
    <row r="624" spans="1:18" x14ac:dyDescent="0.4">
      <c r="A624" s="138">
        <v>2</v>
      </c>
      <c r="B624" s="139" t="s">
        <v>62</v>
      </c>
      <c r="C624" s="139" t="s">
        <v>432</v>
      </c>
      <c r="D624" s="139" t="s">
        <v>83</v>
      </c>
      <c r="E624" s="139" t="s">
        <v>433</v>
      </c>
      <c r="F624" s="139" t="s">
        <v>180</v>
      </c>
      <c r="G624" s="139" t="s">
        <v>1054</v>
      </c>
      <c r="H624" s="140">
        <v>2051</v>
      </c>
      <c r="I624" s="138">
        <v>2</v>
      </c>
      <c r="J624" s="141">
        <f>หนองคาย!F39</f>
        <v>659475.1</v>
      </c>
      <c r="K624" s="142">
        <f>หนองคาย!AK39</f>
        <v>192610.83000000007</v>
      </c>
      <c r="L624" s="143">
        <f>หนองคาย!AL39</f>
        <v>3582953.62</v>
      </c>
      <c r="M624" s="143">
        <f>หนองคาย!AM39</f>
        <v>3663616.8899999997</v>
      </c>
      <c r="N624" s="139"/>
      <c r="O624" s="139"/>
      <c r="P624" s="139"/>
      <c r="Q624" s="131">
        <f t="shared" si="21"/>
        <v>-80663.269999999553</v>
      </c>
      <c r="R624" s="132">
        <f t="shared" si="22"/>
        <v>1746.9300926377377</v>
      </c>
    </row>
    <row r="625" spans="1:18" x14ac:dyDescent="0.4">
      <c r="A625" s="138">
        <v>3</v>
      </c>
      <c r="B625" s="139" t="s">
        <v>62</v>
      </c>
      <c r="C625" s="139" t="s">
        <v>432</v>
      </c>
      <c r="D625" s="139" t="s">
        <v>83</v>
      </c>
      <c r="E625" s="139" t="s">
        <v>433</v>
      </c>
      <c r="F625" s="139" t="s">
        <v>180</v>
      </c>
      <c r="G625" s="139" t="s">
        <v>1055</v>
      </c>
      <c r="H625" s="140">
        <v>1787</v>
      </c>
      <c r="I625" s="138">
        <v>2</v>
      </c>
      <c r="J625" s="141">
        <f>หนองคาย!F40</f>
        <v>218379.73</v>
      </c>
      <c r="K625" s="142">
        <f>หนองคาย!AK40</f>
        <v>35884.899999999994</v>
      </c>
      <c r="L625" s="143">
        <f>หนองคาย!AL40</f>
        <v>4980611.7699999996</v>
      </c>
      <c r="M625" s="143">
        <f>หนองคาย!AM40</f>
        <v>4125306.95</v>
      </c>
      <c r="N625" s="139"/>
      <c r="O625" s="139"/>
      <c r="P625" s="139"/>
      <c r="Q625" s="131">
        <f t="shared" si="21"/>
        <v>855304.81999999937</v>
      </c>
      <c r="R625" s="132">
        <f t="shared" si="22"/>
        <v>2787.1358533855623</v>
      </c>
    </row>
    <row r="626" spans="1:18" x14ac:dyDescent="0.4">
      <c r="A626" s="138">
        <v>4</v>
      </c>
      <c r="B626" s="139" t="s">
        <v>62</v>
      </c>
      <c r="C626" s="139" t="s">
        <v>432</v>
      </c>
      <c r="D626" s="139" t="s">
        <v>83</v>
      </c>
      <c r="E626" s="139" t="s">
        <v>433</v>
      </c>
      <c r="F626" s="139" t="s">
        <v>180</v>
      </c>
      <c r="G626" s="139" t="s">
        <v>1056</v>
      </c>
      <c r="H626" s="140">
        <v>2904</v>
      </c>
      <c r="I626" s="138">
        <v>2</v>
      </c>
      <c r="J626" s="141">
        <f>หนองคาย!F41</f>
        <v>748783.67</v>
      </c>
      <c r="K626" s="142">
        <f>หนองคาย!AK41</f>
        <v>715084.16</v>
      </c>
      <c r="L626" s="143">
        <f>หนองคาย!AL41</f>
        <v>3561657.1500000004</v>
      </c>
      <c r="M626" s="143">
        <f>หนองคาย!AM41</f>
        <v>3570180.09</v>
      </c>
      <c r="N626" s="139"/>
      <c r="O626" s="139"/>
      <c r="P626" s="139"/>
      <c r="Q626" s="131">
        <f t="shared" si="21"/>
        <v>-8522.9399999994785</v>
      </c>
      <c r="R626" s="132">
        <f t="shared" si="22"/>
        <v>1226.4659607438018</v>
      </c>
    </row>
    <row r="627" spans="1:18" x14ac:dyDescent="0.4">
      <c r="A627" s="138">
        <v>5</v>
      </c>
      <c r="B627" s="139" t="s">
        <v>62</v>
      </c>
      <c r="C627" s="139" t="s">
        <v>432</v>
      </c>
      <c r="D627" s="139" t="s">
        <v>83</v>
      </c>
      <c r="E627" s="139" t="s">
        <v>433</v>
      </c>
      <c r="F627" s="139" t="s">
        <v>180</v>
      </c>
      <c r="G627" s="139" t="s">
        <v>1057</v>
      </c>
      <c r="H627" s="140">
        <v>3978</v>
      </c>
      <c r="I627" s="138">
        <v>3</v>
      </c>
      <c r="J627" s="141">
        <f>หนองคาย!F42</f>
        <v>1389369.71</v>
      </c>
      <c r="K627" s="142">
        <f>หนองคาย!AK42</f>
        <v>204879.82000000007</v>
      </c>
      <c r="L627" s="143">
        <f>หนองคาย!AL42</f>
        <v>6296326.3900000006</v>
      </c>
      <c r="M627" s="143">
        <f>หนองคาย!AM42</f>
        <v>5972161.9799999995</v>
      </c>
      <c r="N627" s="139"/>
      <c r="O627" s="139"/>
      <c r="P627" s="139"/>
      <c r="Q627" s="131">
        <f t="shared" si="21"/>
        <v>324164.41000000108</v>
      </c>
      <c r="R627" s="132">
        <f t="shared" si="22"/>
        <v>1582.7869255907492</v>
      </c>
    </row>
    <row r="628" spans="1:18" x14ac:dyDescent="0.4">
      <c r="A628" s="138">
        <v>6</v>
      </c>
      <c r="B628" s="139" t="s">
        <v>62</v>
      </c>
      <c r="C628" s="139" t="s">
        <v>432</v>
      </c>
      <c r="D628" s="139" t="s">
        <v>83</v>
      </c>
      <c r="E628" s="139" t="s">
        <v>433</v>
      </c>
      <c r="F628" s="139" t="s">
        <v>180</v>
      </c>
      <c r="G628" s="139" t="s">
        <v>1058</v>
      </c>
      <c r="H628" s="140">
        <v>3763</v>
      </c>
      <c r="I628" s="138">
        <v>3</v>
      </c>
      <c r="J628" s="141">
        <f>หนองคาย!F43</f>
        <v>599872.36</v>
      </c>
      <c r="K628" s="142">
        <f>หนองคาย!AK43</f>
        <v>624412.25</v>
      </c>
      <c r="L628" s="143">
        <f>หนองคาย!AL43</f>
        <v>5479939.5800000001</v>
      </c>
      <c r="M628" s="143">
        <f>หนองคาย!AM43</f>
        <v>5041060.41</v>
      </c>
      <c r="N628" s="139"/>
      <c r="O628" s="139"/>
      <c r="P628" s="139"/>
      <c r="Q628" s="131">
        <f t="shared" si="21"/>
        <v>438879.16999999993</v>
      </c>
      <c r="R628" s="132">
        <f t="shared" si="22"/>
        <v>1456.2688227478077</v>
      </c>
    </row>
    <row r="629" spans="1:18" x14ac:dyDescent="0.4">
      <c r="A629" s="138">
        <v>7</v>
      </c>
      <c r="B629" s="139" t="s">
        <v>62</v>
      </c>
      <c r="C629" s="139" t="s">
        <v>432</v>
      </c>
      <c r="D629" s="139" t="s">
        <v>83</v>
      </c>
      <c r="E629" s="139" t="s">
        <v>433</v>
      </c>
      <c r="F629" s="139" t="s">
        <v>180</v>
      </c>
      <c r="G629" s="139" t="s">
        <v>1059</v>
      </c>
      <c r="H629" s="140">
        <v>973</v>
      </c>
      <c r="I629" s="138">
        <v>1</v>
      </c>
      <c r="J629" s="141">
        <f>หนองคาย!F44</f>
        <v>173430.31</v>
      </c>
      <c r="K629" s="142">
        <f>หนองคาย!AK44</f>
        <v>179556.31</v>
      </c>
      <c r="L629" s="143">
        <f>หนองคาย!AL44</f>
        <v>3358673.0300000003</v>
      </c>
      <c r="M629" s="143">
        <f>หนองคาย!AM44</f>
        <v>3394925.57</v>
      </c>
      <c r="N629" s="139"/>
      <c r="O629" s="139"/>
      <c r="P629" s="139"/>
      <c r="Q629" s="131">
        <f t="shared" si="21"/>
        <v>-36252.539999999572</v>
      </c>
      <c r="R629" s="132">
        <f t="shared" si="22"/>
        <v>3451.8736176772868</v>
      </c>
    </row>
    <row r="630" spans="1:18" x14ac:dyDescent="0.4">
      <c r="A630" s="138">
        <v>8</v>
      </c>
      <c r="B630" s="139" t="s">
        <v>62</v>
      </c>
      <c r="C630" s="139" t="s">
        <v>432</v>
      </c>
      <c r="D630" s="139" t="s">
        <v>83</v>
      </c>
      <c r="E630" s="139" t="s">
        <v>433</v>
      </c>
      <c r="F630" s="139" t="s">
        <v>180</v>
      </c>
      <c r="G630" s="139" t="s">
        <v>1060</v>
      </c>
      <c r="H630" s="140">
        <v>4069</v>
      </c>
      <c r="I630" s="138">
        <v>3</v>
      </c>
      <c r="J630" s="141">
        <f>หนองคาย!F45</f>
        <v>76962.080000000002</v>
      </c>
      <c r="K630" s="142">
        <f>หนองคาย!AK45</f>
        <v>79239.08</v>
      </c>
      <c r="L630" s="143">
        <f>หนองคาย!AL45</f>
        <v>3040069.39</v>
      </c>
      <c r="M630" s="143">
        <f>หนองคาย!AM45</f>
        <v>3048010.85</v>
      </c>
      <c r="N630" s="139"/>
      <c r="O630" s="139"/>
      <c r="P630" s="139"/>
      <c r="Q630" s="131">
        <f t="shared" si="21"/>
        <v>-7941.4599999999627</v>
      </c>
      <c r="R630" s="132">
        <f t="shared" si="22"/>
        <v>747.12936593757684</v>
      </c>
    </row>
    <row r="631" spans="1:18" x14ac:dyDescent="0.4">
      <c r="A631" s="138">
        <v>9</v>
      </c>
      <c r="B631" s="139" t="s">
        <v>62</v>
      </c>
      <c r="C631" s="139" t="s">
        <v>432</v>
      </c>
      <c r="D631" s="139" t="s">
        <v>83</v>
      </c>
      <c r="E631" s="139" t="s">
        <v>433</v>
      </c>
      <c r="F631" s="139" t="s">
        <v>180</v>
      </c>
      <c r="G631" s="139" t="s">
        <v>1061</v>
      </c>
      <c r="H631" s="140">
        <v>5012</v>
      </c>
      <c r="I631" s="138">
        <v>4</v>
      </c>
      <c r="J631" s="141">
        <f>หนองคาย!F46</f>
        <v>339972.07</v>
      </c>
      <c r="K631" s="142">
        <f>หนองคาย!AK46</f>
        <v>526985.80000000005</v>
      </c>
      <c r="L631" s="143">
        <f>หนองคาย!AL46</f>
        <v>2910539.71</v>
      </c>
      <c r="M631" s="143">
        <f>หนองคาย!AM46</f>
        <v>2769349.77</v>
      </c>
      <c r="N631" s="139"/>
      <c r="O631" s="139"/>
      <c r="P631" s="139"/>
      <c r="Q631" s="131">
        <f t="shared" si="21"/>
        <v>141189.93999999994</v>
      </c>
      <c r="R631" s="132">
        <f t="shared" si="22"/>
        <v>580.71422785315247</v>
      </c>
    </row>
    <row r="632" spans="1:18" x14ac:dyDescent="0.4">
      <c r="A632" s="138">
        <v>10</v>
      </c>
      <c r="B632" s="139" t="s">
        <v>62</v>
      </c>
      <c r="C632" s="139" t="s">
        <v>432</v>
      </c>
      <c r="D632" s="139" t="s">
        <v>83</v>
      </c>
      <c r="E632" s="139" t="s">
        <v>433</v>
      </c>
      <c r="F632" s="139" t="s">
        <v>180</v>
      </c>
      <c r="G632" s="139" t="s">
        <v>1062</v>
      </c>
      <c r="H632" s="140">
        <v>6188</v>
      </c>
      <c r="I632" s="138">
        <v>5</v>
      </c>
      <c r="J632" s="141">
        <f>หนองคาย!F47</f>
        <v>295562.58</v>
      </c>
      <c r="K632" s="142">
        <f>หนองคาย!AK47</f>
        <v>344806.45</v>
      </c>
      <c r="L632" s="143">
        <f>หนองคาย!AL47</f>
        <v>4085588.4</v>
      </c>
      <c r="M632" s="143">
        <f>หนองคาย!AM47</f>
        <v>3851295.26</v>
      </c>
      <c r="N632" s="139"/>
      <c r="O632" s="139"/>
      <c r="P632" s="139"/>
      <c r="Q632" s="131">
        <f t="shared" si="21"/>
        <v>234293.14000000013</v>
      </c>
      <c r="R632" s="132">
        <f t="shared" si="22"/>
        <v>660.24376212023265</v>
      </c>
    </row>
    <row r="633" spans="1:18" x14ac:dyDescent="0.4">
      <c r="A633" s="138">
        <v>11</v>
      </c>
      <c r="B633" s="139" t="s">
        <v>62</v>
      </c>
      <c r="C633" s="139" t="s">
        <v>432</v>
      </c>
      <c r="D633" s="139" t="s">
        <v>83</v>
      </c>
      <c r="E633" s="139" t="s">
        <v>433</v>
      </c>
      <c r="F633" s="139" t="s">
        <v>180</v>
      </c>
      <c r="G633" s="139" t="s">
        <v>1063</v>
      </c>
      <c r="H633" s="140">
        <v>2518</v>
      </c>
      <c r="I633" s="138">
        <v>2</v>
      </c>
      <c r="J633" s="141">
        <f>หนองคาย!F48</f>
        <v>101938.71</v>
      </c>
      <c r="K633" s="142">
        <f>หนองคาย!AK48</f>
        <v>91270.71</v>
      </c>
      <c r="L633" s="143">
        <f>หนองคาย!AL48</f>
        <v>2807442.8499999996</v>
      </c>
      <c r="M633" s="143">
        <f>หนองคาย!AM48</f>
        <v>3175265.99</v>
      </c>
      <c r="N633" s="139"/>
      <c r="O633" s="139"/>
      <c r="P633" s="139"/>
      <c r="Q633" s="131">
        <f t="shared" si="21"/>
        <v>-367823.1400000006</v>
      </c>
      <c r="R633" s="132">
        <f t="shared" si="22"/>
        <v>1114.9495035742652</v>
      </c>
    </row>
    <row r="634" spans="1:18" x14ac:dyDescent="0.4">
      <c r="A634" s="138">
        <v>12</v>
      </c>
      <c r="B634" s="139" t="s">
        <v>62</v>
      </c>
      <c r="C634" s="139" t="s">
        <v>432</v>
      </c>
      <c r="D634" s="139" t="s">
        <v>83</v>
      </c>
      <c r="E634" s="139" t="s">
        <v>433</v>
      </c>
      <c r="F634" s="139" t="s">
        <v>180</v>
      </c>
      <c r="G634" s="139" t="s">
        <v>1064</v>
      </c>
      <c r="H634" s="140">
        <v>5747</v>
      </c>
      <c r="I634" s="138">
        <v>4</v>
      </c>
      <c r="J634" s="141">
        <f>หนองคาย!F49</f>
        <v>273477.08</v>
      </c>
      <c r="K634" s="142">
        <f>หนองคาย!AK49</f>
        <v>231688.43</v>
      </c>
      <c r="L634" s="143">
        <f>หนองคาย!AL49</f>
        <v>5178369.0199999996</v>
      </c>
      <c r="M634" s="143">
        <f>หนองคาย!AM49</f>
        <v>5236364.209999999</v>
      </c>
      <c r="N634" s="139"/>
      <c r="O634" s="139"/>
      <c r="P634" s="139"/>
      <c r="Q634" s="131">
        <f t="shared" si="21"/>
        <v>-57995.189999999478</v>
      </c>
      <c r="R634" s="132">
        <f t="shared" si="22"/>
        <v>901.05603271271957</v>
      </c>
    </row>
    <row r="635" spans="1:18" x14ac:dyDescent="0.4">
      <c r="A635" s="138">
        <v>13</v>
      </c>
      <c r="B635" s="139" t="s">
        <v>62</v>
      </c>
      <c r="C635" s="139" t="s">
        <v>432</v>
      </c>
      <c r="D635" s="139" t="s">
        <v>83</v>
      </c>
      <c r="E635" s="139" t="s">
        <v>433</v>
      </c>
      <c r="F635" s="139" t="s">
        <v>180</v>
      </c>
      <c r="G635" s="139" t="s">
        <v>1065</v>
      </c>
      <c r="H635" s="140">
        <v>3454</v>
      </c>
      <c r="I635" s="138">
        <v>3</v>
      </c>
      <c r="J635" s="141">
        <f>หนองคาย!F50</f>
        <v>73063.97</v>
      </c>
      <c r="K635" s="142">
        <f>หนองคาย!AK50</f>
        <v>45098.590000000011</v>
      </c>
      <c r="L635" s="143">
        <f>หนองคาย!AL50</f>
        <v>3460469.19</v>
      </c>
      <c r="M635" s="143">
        <f>หนองคาย!AM50</f>
        <v>3267745.9499999997</v>
      </c>
      <c r="N635" s="139"/>
      <c r="O635" s="139"/>
      <c r="P635" s="139"/>
      <c r="Q635" s="131">
        <f t="shared" si="21"/>
        <v>192723.24000000022</v>
      </c>
      <c r="R635" s="132">
        <f t="shared" si="22"/>
        <v>1001.8729559930515</v>
      </c>
    </row>
    <row r="636" spans="1:18" x14ac:dyDescent="0.4">
      <c r="A636" s="138">
        <v>14</v>
      </c>
      <c r="B636" s="139" t="s">
        <v>62</v>
      </c>
      <c r="C636" s="139" t="s">
        <v>432</v>
      </c>
      <c r="D636" s="139" t="s">
        <v>83</v>
      </c>
      <c r="E636" s="139" t="s">
        <v>433</v>
      </c>
      <c r="F636" s="139" t="s">
        <v>180</v>
      </c>
      <c r="G636" s="139" t="s">
        <v>1066</v>
      </c>
      <c r="H636" s="140">
        <v>3787</v>
      </c>
      <c r="I636" s="138">
        <v>3</v>
      </c>
      <c r="J636" s="141">
        <f>หนองคาย!F51</f>
        <v>245108.7</v>
      </c>
      <c r="K636" s="142">
        <f>หนองคาย!AK51</f>
        <v>240653.7</v>
      </c>
      <c r="L636" s="143">
        <f>หนองคาย!AL51</f>
        <v>3672559.08</v>
      </c>
      <c r="M636" s="143">
        <f>หนองคาย!AM51</f>
        <v>3727907.64</v>
      </c>
      <c r="N636" s="139"/>
      <c r="O636" s="139"/>
      <c r="P636" s="139"/>
      <c r="Q636" s="131">
        <f t="shared" si="21"/>
        <v>-55348.560000000056</v>
      </c>
      <c r="R636" s="132">
        <f t="shared" si="22"/>
        <v>969.78058621600212</v>
      </c>
    </row>
    <row r="637" spans="1:18" x14ac:dyDescent="0.4">
      <c r="A637" s="138">
        <v>15</v>
      </c>
      <c r="B637" s="139" t="s">
        <v>62</v>
      </c>
      <c r="C637" s="139" t="s">
        <v>432</v>
      </c>
      <c r="D637" s="139" t="s">
        <v>83</v>
      </c>
      <c r="E637" s="139" t="s">
        <v>433</v>
      </c>
      <c r="F637" s="139" t="s">
        <v>180</v>
      </c>
      <c r="G637" s="139" t="s">
        <v>1067</v>
      </c>
      <c r="H637" s="140">
        <v>4306</v>
      </c>
      <c r="I637" s="138">
        <v>3</v>
      </c>
      <c r="J637" s="141">
        <f>หนองคาย!F52</f>
        <v>152876.34</v>
      </c>
      <c r="K637" s="142">
        <f>หนองคาย!AK52</f>
        <v>111179.34</v>
      </c>
      <c r="L637" s="143">
        <f>หนองคาย!AL52</f>
        <v>2909093.3099999996</v>
      </c>
      <c r="M637" s="143">
        <f>หนองคาย!AM52</f>
        <v>3290828.48</v>
      </c>
      <c r="N637" s="139"/>
      <c r="O637" s="139"/>
      <c r="P637" s="139"/>
      <c r="Q637" s="131">
        <f t="shared" si="21"/>
        <v>-381735.17000000039</v>
      </c>
      <c r="R637" s="132">
        <f t="shared" si="22"/>
        <v>675.59064328843465</v>
      </c>
    </row>
    <row r="638" spans="1:18" x14ac:dyDescent="0.4">
      <c r="A638" s="138">
        <v>16</v>
      </c>
      <c r="B638" s="139" t="s">
        <v>62</v>
      </c>
      <c r="C638" s="139" t="s">
        <v>432</v>
      </c>
      <c r="D638" s="139" t="s">
        <v>83</v>
      </c>
      <c r="E638" s="139" t="s">
        <v>433</v>
      </c>
      <c r="F638" s="139" t="s">
        <v>180</v>
      </c>
      <c r="G638" s="139" t="s">
        <v>1068</v>
      </c>
      <c r="H638" s="140">
        <v>2587</v>
      </c>
      <c r="I638" s="138">
        <v>2</v>
      </c>
      <c r="J638" s="141">
        <f>หนองคาย!F53</f>
        <v>176255.4</v>
      </c>
      <c r="K638" s="142">
        <f>หนองคาย!AK53</f>
        <v>188121.05</v>
      </c>
      <c r="L638" s="143">
        <f>หนองคาย!AL53</f>
        <v>3502886.12</v>
      </c>
      <c r="M638" s="143">
        <f>หนองคาย!AM53</f>
        <v>3508916.3200000003</v>
      </c>
      <c r="N638" s="139"/>
      <c r="O638" s="139"/>
      <c r="P638" s="139"/>
      <c r="Q638" s="131">
        <f t="shared" si="21"/>
        <v>-6030.2000000001863</v>
      </c>
      <c r="R638" s="132">
        <f t="shared" si="22"/>
        <v>1354.0340626207962</v>
      </c>
    </row>
    <row r="639" spans="1:18" s="150" customFormat="1" x14ac:dyDescent="0.4">
      <c r="A639" s="144">
        <v>3</v>
      </c>
      <c r="B639" s="145" t="s">
        <v>62</v>
      </c>
      <c r="C639" s="145"/>
      <c r="D639" s="145"/>
      <c r="E639" s="145" t="s">
        <v>77</v>
      </c>
      <c r="F639" s="145"/>
      <c r="G639" s="145" t="s">
        <v>435</v>
      </c>
      <c r="H639" s="151">
        <f>SUM(H623:H638)</f>
        <v>53124</v>
      </c>
      <c r="I639" s="144"/>
      <c r="J639" s="147">
        <f>SUM(J623:J638)</f>
        <v>5524527.8100000005</v>
      </c>
      <c r="K639" s="147">
        <f>SUM(K623:K638)</f>
        <v>3811471.4200000004</v>
      </c>
      <c r="L639" s="147">
        <f>SUM(L623:L638)</f>
        <v>58827178.609999992</v>
      </c>
      <c r="M639" s="147">
        <f>SUM(M623:M638)</f>
        <v>57642936.360000007</v>
      </c>
      <c r="N639" s="145">
        <v>15</v>
      </c>
      <c r="O639" s="145">
        <v>15</v>
      </c>
      <c r="P639" s="145">
        <f>N639-O639</f>
        <v>0</v>
      </c>
      <c r="Q639" s="148">
        <f t="shared" si="21"/>
        <v>1184242.2499999851</v>
      </c>
      <c r="R639" s="149">
        <f>L639/H639</f>
        <v>1107.3559711241621</v>
      </c>
    </row>
    <row r="640" spans="1:18" x14ac:dyDescent="0.4">
      <c r="A640" s="138">
        <v>1</v>
      </c>
      <c r="B640" s="139" t="s">
        <v>62</v>
      </c>
      <c r="C640" s="139" t="s">
        <v>436</v>
      </c>
      <c r="D640" s="139" t="s">
        <v>90</v>
      </c>
      <c r="E640" s="139" t="s">
        <v>437</v>
      </c>
      <c r="F640" s="139" t="s">
        <v>210</v>
      </c>
      <c r="G640" s="139" t="s">
        <v>438</v>
      </c>
      <c r="H640" s="140"/>
      <c r="I640" s="138"/>
      <c r="J640" s="141"/>
      <c r="K640" s="142"/>
      <c r="L640" s="143"/>
      <c r="M640" s="143"/>
      <c r="N640" s="139"/>
      <c r="O640" s="139"/>
      <c r="P640" s="139"/>
    </row>
    <row r="641" spans="1:18" s="158" customFormat="1" x14ac:dyDescent="0.4">
      <c r="A641" s="152">
        <v>2</v>
      </c>
      <c r="B641" s="153" t="s">
        <v>62</v>
      </c>
      <c r="C641" s="153" t="s">
        <v>436</v>
      </c>
      <c r="D641" s="153" t="s">
        <v>90</v>
      </c>
      <c r="E641" s="153" t="s">
        <v>437</v>
      </c>
      <c r="F641" s="153" t="s">
        <v>180</v>
      </c>
      <c r="G641" s="153" t="s">
        <v>1069</v>
      </c>
      <c r="H641" s="154">
        <v>2455</v>
      </c>
      <c r="I641" s="152">
        <v>2</v>
      </c>
      <c r="J641" s="141">
        <f>หนองคาย!F54</f>
        <v>73985.5</v>
      </c>
      <c r="K641" s="155">
        <f>หนองคาย!AK54</f>
        <v>110030.73000000001</v>
      </c>
      <c r="L641" s="143">
        <f>หนองคาย!AL54</f>
        <v>2182776.42</v>
      </c>
      <c r="M641" s="143">
        <f>หนองคาย!AM54</f>
        <v>2338355.5499999998</v>
      </c>
      <c r="N641" s="153"/>
      <c r="O641" s="153"/>
      <c r="P641" s="153"/>
      <c r="Q641" s="131">
        <f t="shared" si="21"/>
        <v>-155579.12999999989</v>
      </c>
      <c r="R641" s="132">
        <f t="shared" si="22"/>
        <v>889.11463136456211</v>
      </c>
    </row>
    <row r="642" spans="1:18" x14ac:dyDescent="0.4">
      <c r="A642" s="138">
        <v>3</v>
      </c>
      <c r="B642" s="139" t="s">
        <v>62</v>
      </c>
      <c r="C642" s="139" t="s">
        <v>436</v>
      </c>
      <c r="D642" s="139" t="s">
        <v>90</v>
      </c>
      <c r="E642" s="139" t="s">
        <v>437</v>
      </c>
      <c r="F642" s="139" t="s">
        <v>180</v>
      </c>
      <c r="G642" s="139" t="s">
        <v>1070</v>
      </c>
      <c r="H642" s="140">
        <v>2020</v>
      </c>
      <c r="I642" s="138">
        <v>2</v>
      </c>
      <c r="J642" s="141">
        <f>หนองคาย!F55</f>
        <v>47250.39</v>
      </c>
      <c r="K642" s="155">
        <f>หนองคาย!AK55</f>
        <v>150792.04999999999</v>
      </c>
      <c r="L642" s="143">
        <f>หนองคาย!AL55</f>
        <v>2503877.6800000002</v>
      </c>
      <c r="M642" s="143">
        <f>หนองคาย!AM55</f>
        <v>2522138.08</v>
      </c>
      <c r="N642" s="139"/>
      <c r="O642" s="139"/>
      <c r="P642" s="139"/>
      <c r="Q642" s="131">
        <f t="shared" si="21"/>
        <v>-18260.399999999907</v>
      </c>
      <c r="R642" s="132">
        <f t="shared" si="22"/>
        <v>1239.5434059405941</v>
      </c>
    </row>
    <row r="643" spans="1:18" x14ac:dyDescent="0.4">
      <c r="A643" s="138">
        <v>4</v>
      </c>
      <c r="B643" s="139" t="s">
        <v>62</v>
      </c>
      <c r="C643" s="139" t="s">
        <v>436</v>
      </c>
      <c r="D643" s="139" t="s">
        <v>90</v>
      </c>
      <c r="E643" s="139" t="s">
        <v>437</v>
      </c>
      <c r="F643" s="139" t="s">
        <v>180</v>
      </c>
      <c r="G643" s="139" t="s">
        <v>1071</v>
      </c>
      <c r="H643" s="140">
        <v>3422</v>
      </c>
      <c r="I643" s="138">
        <v>3</v>
      </c>
      <c r="J643" s="141">
        <f>หนองคาย!F56</f>
        <v>251179.32</v>
      </c>
      <c r="K643" s="155">
        <f>หนองคาย!AK56</f>
        <v>268959.63</v>
      </c>
      <c r="L643" s="143">
        <f>หนองคาย!AL56</f>
        <v>3333297.27</v>
      </c>
      <c r="M643" s="143">
        <f>หนองคาย!AM56</f>
        <v>3405701.9099999997</v>
      </c>
      <c r="N643" s="139"/>
      <c r="O643" s="139"/>
      <c r="P643" s="139"/>
      <c r="Q643" s="131">
        <f t="shared" si="21"/>
        <v>-72404.639999999665</v>
      </c>
      <c r="R643" s="132">
        <f t="shared" si="22"/>
        <v>974.0786879018118</v>
      </c>
    </row>
    <row r="644" spans="1:18" x14ac:dyDescent="0.4">
      <c r="A644" s="138">
        <v>5</v>
      </c>
      <c r="B644" s="139" t="s">
        <v>62</v>
      </c>
      <c r="C644" s="139" t="s">
        <v>436</v>
      </c>
      <c r="D644" s="139" t="s">
        <v>90</v>
      </c>
      <c r="E644" s="139" t="s">
        <v>437</v>
      </c>
      <c r="F644" s="139" t="s">
        <v>180</v>
      </c>
      <c r="G644" s="139" t="s">
        <v>1072</v>
      </c>
      <c r="H644" s="140">
        <v>2553</v>
      </c>
      <c r="I644" s="138">
        <v>2</v>
      </c>
      <c r="J644" s="141">
        <f>หนองคาย!F57</f>
        <v>150527.94</v>
      </c>
      <c r="K644" s="155">
        <f>หนองคาย!AK57</f>
        <v>198261.34000000003</v>
      </c>
      <c r="L644" s="143">
        <f>หนองคาย!AL57</f>
        <v>2818370.6399999997</v>
      </c>
      <c r="M644" s="143">
        <f>หนองคาย!AM57</f>
        <v>2715919.88</v>
      </c>
      <c r="N644" s="139"/>
      <c r="O644" s="139"/>
      <c r="P644" s="139"/>
      <c r="Q644" s="131">
        <f t="shared" si="21"/>
        <v>102450.75999999978</v>
      </c>
      <c r="R644" s="132">
        <f t="shared" si="22"/>
        <v>1103.9446298472385</v>
      </c>
    </row>
    <row r="645" spans="1:18" x14ac:dyDescent="0.4">
      <c r="A645" s="138">
        <v>6</v>
      </c>
      <c r="B645" s="139" t="s">
        <v>62</v>
      </c>
      <c r="C645" s="139" t="s">
        <v>436</v>
      </c>
      <c r="D645" s="139" t="s">
        <v>90</v>
      </c>
      <c r="E645" s="139" t="s">
        <v>437</v>
      </c>
      <c r="F645" s="139" t="s">
        <v>180</v>
      </c>
      <c r="G645" s="139" t="s">
        <v>1073</v>
      </c>
      <c r="H645" s="140">
        <v>961</v>
      </c>
      <c r="I645" s="138">
        <v>1</v>
      </c>
      <c r="J645" s="141">
        <f>หนองคาย!F58</f>
        <v>19306.009999999998</v>
      </c>
      <c r="K645" s="155">
        <f>หนองคาย!AK58</f>
        <v>78547.31</v>
      </c>
      <c r="L645" s="143">
        <f>หนองคาย!AL58</f>
        <v>1686125.28</v>
      </c>
      <c r="M645" s="143">
        <f>หนองคาย!AM58</f>
        <v>1750290.38</v>
      </c>
      <c r="N645" s="139"/>
      <c r="O645" s="139"/>
      <c r="P645" s="139"/>
      <c r="Q645" s="131">
        <f t="shared" si="21"/>
        <v>-64165.09999999986</v>
      </c>
      <c r="R645" s="132">
        <f t="shared" si="22"/>
        <v>1754.552840790843</v>
      </c>
    </row>
    <row r="646" spans="1:18" x14ac:dyDescent="0.4">
      <c r="A646" s="138">
        <v>7</v>
      </c>
      <c r="B646" s="139" t="s">
        <v>62</v>
      </c>
      <c r="C646" s="139" t="s">
        <v>436</v>
      </c>
      <c r="D646" s="139" t="s">
        <v>90</v>
      </c>
      <c r="E646" s="139" t="s">
        <v>437</v>
      </c>
      <c r="F646" s="139" t="s">
        <v>180</v>
      </c>
      <c r="G646" s="139" t="s">
        <v>1074</v>
      </c>
      <c r="H646" s="140">
        <v>2039</v>
      </c>
      <c r="I646" s="138">
        <v>2</v>
      </c>
      <c r="J646" s="141">
        <f>หนองคาย!F59</f>
        <v>638266.4</v>
      </c>
      <c r="K646" s="155">
        <f>หนองคาย!AK59</f>
        <v>707959.85000000009</v>
      </c>
      <c r="L646" s="143">
        <f>หนองคาย!AL59</f>
        <v>2713649.11</v>
      </c>
      <c r="M646" s="143">
        <f>หนองคาย!AM59</f>
        <v>2412451.25</v>
      </c>
      <c r="N646" s="139"/>
      <c r="O646" s="139"/>
      <c r="P646" s="139"/>
      <c r="Q646" s="131">
        <f t="shared" si="21"/>
        <v>301197.85999999987</v>
      </c>
      <c r="R646" s="132">
        <f t="shared" si="22"/>
        <v>1330.8725404610102</v>
      </c>
    </row>
    <row r="647" spans="1:18" s="150" customFormat="1" x14ac:dyDescent="0.4">
      <c r="A647" s="144">
        <v>4</v>
      </c>
      <c r="B647" s="145" t="s">
        <v>62</v>
      </c>
      <c r="C647" s="145"/>
      <c r="D647" s="145"/>
      <c r="E647" s="145" t="s">
        <v>77</v>
      </c>
      <c r="F647" s="145"/>
      <c r="G647" s="145" t="s">
        <v>439</v>
      </c>
      <c r="H647" s="151">
        <f>SUM(H640:H646)</f>
        <v>13450</v>
      </c>
      <c r="I647" s="144"/>
      <c r="J647" s="147">
        <f>SUM(J640:J646)</f>
        <v>1180515.56</v>
      </c>
      <c r="K647" s="147">
        <f>SUM(K640:K646)</f>
        <v>1514550.9100000001</v>
      </c>
      <c r="L647" s="147">
        <f>SUM(L640:L646)</f>
        <v>15238096.399999997</v>
      </c>
      <c r="M647" s="147">
        <f>SUM(M640:M646)</f>
        <v>15144857.049999997</v>
      </c>
      <c r="N647" s="145">
        <v>6</v>
      </c>
      <c r="O647" s="145">
        <v>6</v>
      </c>
      <c r="P647" s="145">
        <f>N647-O647</f>
        <v>0</v>
      </c>
      <c r="Q647" s="148">
        <f t="shared" ref="Q647:Q710" si="24">L647-M647</f>
        <v>93239.349999999627</v>
      </c>
      <c r="R647" s="149">
        <f>L647/H647</f>
        <v>1132.9439702602228</v>
      </c>
    </row>
    <row r="648" spans="1:18" x14ac:dyDescent="0.4">
      <c r="A648" s="138">
        <v>1</v>
      </c>
      <c r="B648" s="139" t="s">
        <v>62</v>
      </c>
      <c r="C648" s="139" t="s">
        <v>440</v>
      </c>
      <c r="D648" s="139" t="s">
        <v>97</v>
      </c>
      <c r="E648" s="139" t="s">
        <v>441</v>
      </c>
      <c r="F648" s="139" t="s">
        <v>210</v>
      </c>
      <c r="G648" s="139" t="s">
        <v>442</v>
      </c>
      <c r="H648" s="140"/>
      <c r="I648" s="138"/>
      <c r="J648" s="141"/>
      <c r="K648" s="142"/>
      <c r="L648" s="143"/>
      <c r="M648" s="143"/>
      <c r="N648" s="139"/>
      <c r="O648" s="139"/>
      <c r="P648" s="139"/>
    </row>
    <row r="649" spans="1:18" x14ac:dyDescent="0.4">
      <c r="A649" s="138">
        <v>2</v>
      </c>
      <c r="B649" s="139" t="s">
        <v>62</v>
      </c>
      <c r="C649" s="139" t="s">
        <v>440</v>
      </c>
      <c r="D649" s="139" t="s">
        <v>97</v>
      </c>
      <c r="E649" s="139" t="s">
        <v>441</v>
      </c>
      <c r="F649" s="139" t="s">
        <v>180</v>
      </c>
      <c r="G649" s="139" t="s">
        <v>1075</v>
      </c>
      <c r="H649" s="140">
        <v>3187</v>
      </c>
      <c r="I649" s="138">
        <v>3</v>
      </c>
      <c r="J649" s="141">
        <f>หนองคาย!F60</f>
        <v>102770.03</v>
      </c>
      <c r="K649" s="142">
        <f>หนองคาย!AK60</f>
        <v>144818.45000000001</v>
      </c>
      <c r="L649" s="143">
        <f>หนองคาย!AL60</f>
        <v>2361721.69</v>
      </c>
      <c r="M649" s="143">
        <f>หนองคาย!AM60</f>
        <v>1594905.5</v>
      </c>
      <c r="N649" s="139"/>
      <c r="O649" s="139"/>
      <c r="P649" s="139"/>
      <c r="Q649" s="131">
        <f t="shared" si="24"/>
        <v>766816.19</v>
      </c>
      <c r="R649" s="132">
        <f t="shared" ref="R649:R710" si="25">L649/H649</f>
        <v>741.04853780985252</v>
      </c>
    </row>
    <row r="650" spans="1:18" x14ac:dyDescent="0.4">
      <c r="A650" s="138">
        <v>3</v>
      </c>
      <c r="B650" s="139" t="s">
        <v>62</v>
      </c>
      <c r="C650" s="139" t="s">
        <v>440</v>
      </c>
      <c r="D650" s="139" t="s">
        <v>97</v>
      </c>
      <c r="E650" s="139" t="s">
        <v>441</v>
      </c>
      <c r="F650" s="139" t="s">
        <v>180</v>
      </c>
      <c r="G650" s="139" t="s">
        <v>1076</v>
      </c>
      <c r="H650" s="140">
        <v>4931</v>
      </c>
      <c r="I650" s="138">
        <v>4</v>
      </c>
      <c r="J650" s="141">
        <f>หนองคาย!F61</f>
        <v>100492.15</v>
      </c>
      <c r="K650" s="142">
        <f>หนองคาย!AK61</f>
        <v>148032.94</v>
      </c>
      <c r="L650" s="143">
        <f>หนองคาย!AL61</f>
        <v>2416449.2000000002</v>
      </c>
      <c r="M650" s="143">
        <f>หนองคาย!AM61</f>
        <v>2497991.96</v>
      </c>
      <c r="N650" s="139"/>
      <c r="O650" s="139"/>
      <c r="P650" s="139"/>
      <c r="Q650" s="131">
        <f t="shared" si="24"/>
        <v>-81542.759999999776</v>
      </c>
      <c r="R650" s="132">
        <f t="shared" si="25"/>
        <v>490.05256540255527</v>
      </c>
    </row>
    <row r="651" spans="1:18" x14ac:dyDescent="0.4">
      <c r="A651" s="138">
        <v>4</v>
      </c>
      <c r="B651" s="139" t="s">
        <v>62</v>
      </c>
      <c r="C651" s="139" t="s">
        <v>440</v>
      </c>
      <c r="D651" s="139" t="s">
        <v>97</v>
      </c>
      <c r="E651" s="139" t="s">
        <v>441</v>
      </c>
      <c r="F651" s="139" t="s">
        <v>180</v>
      </c>
      <c r="G651" s="139" t="s">
        <v>1077</v>
      </c>
      <c r="H651" s="140">
        <v>2673</v>
      </c>
      <c r="I651" s="138">
        <v>2</v>
      </c>
      <c r="J651" s="141">
        <f>หนองคาย!F62</f>
        <v>4446</v>
      </c>
      <c r="K651" s="142">
        <f>หนองคาย!AK62</f>
        <v>25533.88</v>
      </c>
      <c r="L651" s="143">
        <f>หนองคาย!AL62</f>
        <v>2745473.5</v>
      </c>
      <c r="M651" s="143">
        <f>หนองคาย!AM62</f>
        <v>3069064.4099999997</v>
      </c>
      <c r="N651" s="139"/>
      <c r="O651" s="139"/>
      <c r="P651" s="139"/>
      <c r="Q651" s="131">
        <f t="shared" si="24"/>
        <v>-323590.90999999968</v>
      </c>
      <c r="R651" s="132">
        <f t="shared" si="25"/>
        <v>1027.1131687242798</v>
      </c>
    </row>
    <row r="652" spans="1:18" x14ac:dyDescent="0.4">
      <c r="A652" s="138">
        <v>5</v>
      </c>
      <c r="B652" s="139" t="s">
        <v>62</v>
      </c>
      <c r="C652" s="139" t="s">
        <v>440</v>
      </c>
      <c r="D652" s="139" t="s">
        <v>97</v>
      </c>
      <c r="E652" s="139" t="s">
        <v>441</v>
      </c>
      <c r="F652" s="139" t="s">
        <v>180</v>
      </c>
      <c r="G652" s="139" t="s">
        <v>1078</v>
      </c>
      <c r="H652" s="140">
        <v>3204</v>
      </c>
      <c r="I652" s="138">
        <v>3</v>
      </c>
      <c r="J652" s="141">
        <f>หนองคาย!F63</f>
        <v>304349.25</v>
      </c>
      <c r="K652" s="142">
        <f>หนองคาย!AK63</f>
        <v>310346.39</v>
      </c>
      <c r="L652" s="143">
        <f>หนองคาย!AL63</f>
        <v>3115196.33</v>
      </c>
      <c r="M652" s="143">
        <f>หนองคาย!AM63</f>
        <v>3063120.38</v>
      </c>
      <c r="N652" s="139"/>
      <c r="O652" s="139"/>
      <c r="P652" s="139"/>
      <c r="Q652" s="131">
        <f t="shared" si="24"/>
        <v>52075.950000000186</v>
      </c>
      <c r="R652" s="132">
        <f t="shared" si="25"/>
        <v>972.28349875156061</v>
      </c>
    </row>
    <row r="653" spans="1:18" x14ac:dyDescent="0.4">
      <c r="A653" s="138">
        <v>6</v>
      </c>
      <c r="B653" s="139" t="s">
        <v>62</v>
      </c>
      <c r="C653" s="139" t="s">
        <v>440</v>
      </c>
      <c r="D653" s="139" t="s">
        <v>97</v>
      </c>
      <c r="E653" s="139" t="s">
        <v>441</v>
      </c>
      <c r="F653" s="139" t="s">
        <v>180</v>
      </c>
      <c r="G653" s="139" t="s">
        <v>1079</v>
      </c>
      <c r="H653" s="140">
        <v>2244</v>
      </c>
      <c r="I653" s="138">
        <v>2</v>
      </c>
      <c r="J653" s="141">
        <f>หนองคาย!F64</f>
        <v>60115.74</v>
      </c>
      <c r="K653" s="142">
        <f>หนองคาย!AK64</f>
        <v>63198.83</v>
      </c>
      <c r="L653" s="143">
        <f>หนองคาย!AL64</f>
        <v>2182819.8899999997</v>
      </c>
      <c r="M653" s="143">
        <f>หนองคาย!AM64</f>
        <v>2377717.7000000002</v>
      </c>
      <c r="N653" s="139"/>
      <c r="O653" s="139"/>
      <c r="P653" s="139"/>
      <c r="Q653" s="131">
        <f t="shared" si="24"/>
        <v>-194897.81000000052</v>
      </c>
      <c r="R653" s="132">
        <f t="shared" si="25"/>
        <v>972.73613636363621</v>
      </c>
    </row>
    <row r="654" spans="1:18" s="150" customFormat="1" x14ac:dyDescent="0.4">
      <c r="A654" s="144">
        <v>5</v>
      </c>
      <c r="B654" s="145" t="s">
        <v>62</v>
      </c>
      <c r="C654" s="145"/>
      <c r="D654" s="145"/>
      <c r="E654" s="145" t="s">
        <v>77</v>
      </c>
      <c r="F654" s="145"/>
      <c r="G654" s="145" t="s">
        <v>443</v>
      </c>
      <c r="H654" s="151">
        <f>SUM(H648:H653)</f>
        <v>16239</v>
      </c>
      <c r="I654" s="144"/>
      <c r="J654" s="147">
        <f>SUM(J648:J653)</f>
        <v>572173.17000000004</v>
      </c>
      <c r="K654" s="182">
        <f>SUM(K648:K653)</f>
        <v>691930.49</v>
      </c>
      <c r="L654" s="147">
        <f>SUM(L648:L653)</f>
        <v>12821660.609999999</v>
      </c>
      <c r="M654" s="147">
        <f>SUM(M648:M653)</f>
        <v>12602799.949999999</v>
      </c>
      <c r="N654" s="145">
        <v>5</v>
      </c>
      <c r="O654" s="145">
        <v>5</v>
      </c>
      <c r="P654" s="145">
        <f>N654-O654</f>
        <v>0</v>
      </c>
      <c r="Q654" s="148">
        <f t="shared" si="24"/>
        <v>218860.66000000015</v>
      </c>
      <c r="R654" s="149">
        <f>L654/H654</f>
        <v>789.55973951598003</v>
      </c>
    </row>
    <row r="655" spans="1:18" x14ac:dyDescent="0.4">
      <c r="A655" s="138">
        <v>1</v>
      </c>
      <c r="B655" s="139" t="s">
        <v>62</v>
      </c>
      <c r="C655" s="139" t="s">
        <v>444</v>
      </c>
      <c r="D655" s="139" t="s">
        <v>111</v>
      </c>
      <c r="E655" s="139" t="s">
        <v>445</v>
      </c>
      <c r="F655" s="139" t="s">
        <v>210</v>
      </c>
      <c r="G655" s="139" t="s">
        <v>446</v>
      </c>
      <c r="H655" s="140"/>
      <c r="I655" s="138"/>
      <c r="J655" s="141"/>
      <c r="K655" s="142"/>
      <c r="L655" s="143"/>
      <c r="M655" s="143"/>
      <c r="N655" s="139"/>
      <c r="O655" s="139"/>
      <c r="P655" s="139"/>
    </row>
    <row r="656" spans="1:18" x14ac:dyDescent="0.4">
      <c r="A656" s="138">
        <v>2</v>
      </c>
      <c r="B656" s="139" t="s">
        <v>62</v>
      </c>
      <c r="C656" s="139" t="s">
        <v>444</v>
      </c>
      <c r="D656" s="139" t="s">
        <v>111</v>
      </c>
      <c r="E656" s="139" t="s">
        <v>445</v>
      </c>
      <c r="F656" s="139" t="s">
        <v>180</v>
      </c>
      <c r="G656" s="139" t="s">
        <v>1080</v>
      </c>
      <c r="H656" s="140">
        <v>5619</v>
      </c>
      <c r="I656" s="138">
        <v>4</v>
      </c>
      <c r="J656" s="141">
        <f>หนองคาย!F65</f>
        <v>213522.13</v>
      </c>
      <c r="K656" s="142">
        <f>หนองคาย!AK65</f>
        <v>191769.40000000002</v>
      </c>
      <c r="L656" s="143">
        <f>หนองคาย!AL65</f>
        <v>3975915.8099999996</v>
      </c>
      <c r="M656" s="143">
        <f>หนองคาย!AM65</f>
        <v>3772229.1099999994</v>
      </c>
      <c r="N656" s="139"/>
      <c r="O656" s="139"/>
      <c r="P656" s="139"/>
      <c r="Q656" s="131">
        <f t="shared" si="24"/>
        <v>203686.70000000019</v>
      </c>
      <c r="R656" s="132">
        <f t="shared" si="25"/>
        <v>707.58423384943933</v>
      </c>
    </row>
    <row r="657" spans="1:18" x14ac:dyDescent="0.4">
      <c r="A657" s="138">
        <v>3</v>
      </c>
      <c r="B657" s="139" t="s">
        <v>62</v>
      </c>
      <c r="C657" s="139" t="s">
        <v>444</v>
      </c>
      <c r="D657" s="139" t="s">
        <v>111</v>
      </c>
      <c r="E657" s="139" t="s">
        <v>445</v>
      </c>
      <c r="F657" s="139" t="s">
        <v>180</v>
      </c>
      <c r="G657" s="139" t="s">
        <v>1081</v>
      </c>
      <c r="H657" s="140">
        <v>5086</v>
      </c>
      <c r="I657" s="138">
        <v>4</v>
      </c>
      <c r="J657" s="141">
        <f>หนองคาย!F66</f>
        <v>83464.05</v>
      </c>
      <c r="K657" s="142">
        <f>หนองคาย!AK66</f>
        <v>160278.35</v>
      </c>
      <c r="L657" s="143">
        <f>หนองคาย!AL66</f>
        <v>5962210.3700000001</v>
      </c>
      <c r="M657" s="143">
        <f>หนองคาย!AM66</f>
        <v>4161505.52</v>
      </c>
      <c r="N657" s="139"/>
      <c r="O657" s="139"/>
      <c r="P657" s="139"/>
      <c r="Q657" s="131">
        <f t="shared" si="24"/>
        <v>1800704.85</v>
      </c>
      <c r="R657" s="132">
        <f t="shared" si="25"/>
        <v>1172.2788773102634</v>
      </c>
    </row>
    <row r="658" spans="1:18" x14ac:dyDescent="0.4">
      <c r="A658" s="138">
        <v>4</v>
      </c>
      <c r="B658" s="139" t="s">
        <v>62</v>
      </c>
      <c r="C658" s="139" t="s">
        <v>444</v>
      </c>
      <c r="D658" s="139" t="s">
        <v>111</v>
      </c>
      <c r="E658" s="139" t="s">
        <v>445</v>
      </c>
      <c r="F658" s="139" t="s">
        <v>180</v>
      </c>
      <c r="G658" s="139" t="s">
        <v>1082</v>
      </c>
      <c r="H658" s="140">
        <v>7208</v>
      </c>
      <c r="I658" s="138">
        <v>5</v>
      </c>
      <c r="J658" s="141">
        <f>หนองคาย!F67</f>
        <v>410999.82</v>
      </c>
      <c r="K658" s="142">
        <f>หนองคาย!AK67</f>
        <v>562009.42999999993</v>
      </c>
      <c r="L658" s="143">
        <f>หนองคาย!AL67</f>
        <v>3737576.0999999996</v>
      </c>
      <c r="M658" s="143">
        <f>หนองคาย!AM67</f>
        <v>3182348.31</v>
      </c>
      <c r="N658" s="139"/>
      <c r="O658" s="139"/>
      <c r="P658" s="139"/>
      <c r="Q658" s="131">
        <f t="shared" si="24"/>
        <v>555227.78999999957</v>
      </c>
      <c r="R658" s="132">
        <f t="shared" si="25"/>
        <v>518.53164539400666</v>
      </c>
    </row>
    <row r="659" spans="1:18" s="150" customFormat="1" x14ac:dyDescent="0.4">
      <c r="A659" s="144">
        <v>6</v>
      </c>
      <c r="B659" s="145" t="s">
        <v>62</v>
      </c>
      <c r="C659" s="145"/>
      <c r="D659" s="145"/>
      <c r="E659" s="145" t="s">
        <v>77</v>
      </c>
      <c r="F659" s="145"/>
      <c r="G659" s="145" t="s">
        <v>447</v>
      </c>
      <c r="H659" s="151">
        <f>SUM(H656:H658)</f>
        <v>17913</v>
      </c>
      <c r="I659" s="144"/>
      <c r="J659" s="147">
        <f>SUM(J655:J658)</f>
        <v>707986</v>
      </c>
      <c r="K659" s="147">
        <f>SUM(K655:K658)</f>
        <v>914057.17999999993</v>
      </c>
      <c r="L659" s="147">
        <f>SUM(L655:L658)</f>
        <v>13675702.279999999</v>
      </c>
      <c r="M659" s="147">
        <f>SUM(M655:M658)</f>
        <v>11116082.939999999</v>
      </c>
      <c r="N659" s="145">
        <v>3</v>
      </c>
      <c r="O659" s="145">
        <v>3</v>
      </c>
      <c r="P659" s="145">
        <f>N659-O659</f>
        <v>0</v>
      </c>
      <c r="Q659" s="148">
        <f t="shared" si="24"/>
        <v>2559619.34</v>
      </c>
      <c r="R659" s="149">
        <f>L659/H659</f>
        <v>763.45125216323333</v>
      </c>
    </row>
    <row r="660" spans="1:18" x14ac:dyDescent="0.4">
      <c r="A660" s="138">
        <v>1</v>
      </c>
      <c r="B660" s="139" t="s">
        <v>62</v>
      </c>
      <c r="C660" s="139" t="s">
        <v>448</v>
      </c>
      <c r="D660" s="139" t="s">
        <v>125</v>
      </c>
      <c r="E660" s="139" t="s">
        <v>449</v>
      </c>
      <c r="F660" s="139" t="s">
        <v>210</v>
      </c>
      <c r="G660" s="139" t="s">
        <v>450</v>
      </c>
      <c r="H660" s="140"/>
      <c r="I660" s="138"/>
      <c r="J660" s="141"/>
      <c r="K660" s="142"/>
      <c r="L660" s="143"/>
      <c r="M660" s="143"/>
      <c r="N660" s="139"/>
      <c r="O660" s="139"/>
      <c r="P660" s="139"/>
    </row>
    <row r="661" spans="1:18" x14ac:dyDescent="0.4">
      <c r="A661" s="138">
        <v>2</v>
      </c>
      <c r="B661" s="139" t="s">
        <v>62</v>
      </c>
      <c r="C661" s="139" t="s">
        <v>448</v>
      </c>
      <c r="D661" s="139" t="s">
        <v>125</v>
      </c>
      <c r="E661" s="139" t="s">
        <v>449</v>
      </c>
      <c r="F661" s="139" t="s">
        <v>180</v>
      </c>
      <c r="G661" s="139" t="s">
        <v>1083</v>
      </c>
      <c r="H661" s="140">
        <v>2983</v>
      </c>
      <c r="I661" s="138">
        <v>2</v>
      </c>
      <c r="J661" s="141">
        <f>หนองคาย!F68</f>
        <v>330563.75</v>
      </c>
      <c r="K661" s="142">
        <f>หนองคาย!AK68</f>
        <v>356386.89999999997</v>
      </c>
      <c r="L661" s="143">
        <f>หนองคาย!AL68</f>
        <v>4337276.33</v>
      </c>
      <c r="M661" s="143">
        <f>หนองคาย!AM68</f>
        <v>3885969.9800000004</v>
      </c>
      <c r="N661" s="139"/>
      <c r="O661" s="139"/>
      <c r="P661" s="139"/>
      <c r="Q661" s="131">
        <f t="shared" si="24"/>
        <v>451306.34999999963</v>
      </c>
      <c r="R661" s="132">
        <f t="shared" si="25"/>
        <v>1453.9980992289641</v>
      </c>
    </row>
    <row r="662" spans="1:18" x14ac:dyDescent="0.4">
      <c r="A662" s="138">
        <v>3</v>
      </c>
      <c r="B662" s="139" t="s">
        <v>62</v>
      </c>
      <c r="C662" s="139" t="s">
        <v>448</v>
      </c>
      <c r="D662" s="139" t="s">
        <v>125</v>
      </c>
      <c r="E662" s="139" t="s">
        <v>449</v>
      </c>
      <c r="F662" s="139" t="s">
        <v>180</v>
      </c>
      <c r="G662" s="139" t="s">
        <v>1084</v>
      </c>
      <c r="H662" s="140">
        <v>3185</v>
      </c>
      <c r="I662" s="138">
        <v>3</v>
      </c>
      <c r="J662" s="141">
        <f>หนองคาย!F69</f>
        <v>212346.25</v>
      </c>
      <c r="K662" s="142">
        <f>หนองคาย!AK69</f>
        <v>227145.05</v>
      </c>
      <c r="L662" s="143">
        <f>หนองคาย!AL69</f>
        <v>2347128.8600000003</v>
      </c>
      <c r="M662" s="143">
        <f>หนองคาย!AM69</f>
        <v>2221804.4300000002</v>
      </c>
      <c r="N662" s="139"/>
      <c r="O662" s="139"/>
      <c r="P662" s="139"/>
      <c r="Q662" s="131">
        <f t="shared" si="24"/>
        <v>125324.43000000017</v>
      </c>
      <c r="R662" s="132">
        <f t="shared" si="25"/>
        <v>736.93213814756677</v>
      </c>
    </row>
    <row r="663" spans="1:18" x14ac:dyDescent="0.4">
      <c r="A663" s="138">
        <v>4</v>
      </c>
      <c r="B663" s="139" t="s">
        <v>62</v>
      </c>
      <c r="C663" s="139" t="s">
        <v>448</v>
      </c>
      <c r="D663" s="139" t="s">
        <v>125</v>
      </c>
      <c r="E663" s="139" t="s">
        <v>449</v>
      </c>
      <c r="F663" s="139" t="s">
        <v>180</v>
      </c>
      <c r="G663" s="139" t="s">
        <v>1085</v>
      </c>
      <c r="H663" s="140">
        <v>5687</v>
      </c>
      <c r="I663" s="138">
        <v>4</v>
      </c>
      <c r="J663" s="141">
        <f>หนองคาย!F70</f>
        <v>365786.48</v>
      </c>
      <c r="K663" s="142">
        <f>หนองคาย!AK70</f>
        <v>390399.19999999995</v>
      </c>
      <c r="L663" s="143">
        <f>หนองคาย!AL70</f>
        <v>5060840.8800000008</v>
      </c>
      <c r="M663" s="143">
        <f>หนองคาย!AM70</f>
        <v>4213864.6399999997</v>
      </c>
      <c r="N663" s="139"/>
      <c r="O663" s="139"/>
      <c r="P663" s="139"/>
      <c r="Q663" s="131">
        <f t="shared" si="24"/>
        <v>846976.24000000115</v>
      </c>
      <c r="R663" s="132">
        <f t="shared" si="25"/>
        <v>889.89640935466866</v>
      </c>
    </row>
    <row r="664" spans="1:18" x14ac:dyDescent="0.4">
      <c r="A664" s="138">
        <v>5</v>
      </c>
      <c r="B664" s="139" t="s">
        <v>62</v>
      </c>
      <c r="C664" s="139" t="s">
        <v>448</v>
      </c>
      <c r="D664" s="139" t="s">
        <v>125</v>
      </c>
      <c r="E664" s="139" t="s">
        <v>449</v>
      </c>
      <c r="F664" s="139" t="s">
        <v>180</v>
      </c>
      <c r="G664" s="139" t="s">
        <v>1086</v>
      </c>
      <c r="H664" s="140">
        <v>5400</v>
      </c>
      <c r="I664" s="138">
        <v>4</v>
      </c>
      <c r="J664" s="141">
        <f>หนองคาย!F71</f>
        <v>1560105.17</v>
      </c>
      <c r="K664" s="142">
        <f>หนองคาย!AK71</f>
        <v>1544425.17</v>
      </c>
      <c r="L664" s="143">
        <f>หนองคาย!AL71</f>
        <v>3247358.42</v>
      </c>
      <c r="M664" s="143">
        <f>หนองคาย!AM71</f>
        <v>3063516.1399999997</v>
      </c>
      <c r="N664" s="139"/>
      <c r="O664" s="139"/>
      <c r="P664" s="139"/>
      <c r="Q664" s="131">
        <f t="shared" si="24"/>
        <v>183842.28000000026</v>
      </c>
      <c r="R664" s="132">
        <f t="shared" si="25"/>
        <v>601.36267037037032</v>
      </c>
    </row>
    <row r="665" spans="1:18" x14ac:dyDescent="0.4">
      <c r="A665" s="138">
        <v>6</v>
      </c>
      <c r="B665" s="139" t="s">
        <v>62</v>
      </c>
      <c r="C665" s="139" t="s">
        <v>448</v>
      </c>
      <c r="D665" s="139" t="s">
        <v>125</v>
      </c>
      <c r="E665" s="139" t="s">
        <v>449</v>
      </c>
      <c r="F665" s="139" t="s">
        <v>180</v>
      </c>
      <c r="G665" s="139" t="s">
        <v>1087</v>
      </c>
      <c r="H665" s="140">
        <v>9957</v>
      </c>
      <c r="I665" s="138">
        <v>5</v>
      </c>
      <c r="J665" s="141">
        <f>หนองคาย!F72</f>
        <v>1223625.8</v>
      </c>
      <c r="K665" s="142">
        <f>หนองคาย!AK72</f>
        <v>1190192.6200000001</v>
      </c>
      <c r="L665" s="143">
        <f>หนองคาย!AL72</f>
        <v>6168421.1099999994</v>
      </c>
      <c r="M665" s="143">
        <f>หนองคาย!AM72</f>
        <v>5383732.0200000005</v>
      </c>
      <c r="N665" s="139"/>
      <c r="O665" s="139"/>
      <c r="P665" s="139"/>
      <c r="Q665" s="131">
        <f t="shared" si="24"/>
        <v>784689.08999999892</v>
      </c>
      <c r="R665" s="132">
        <f t="shared" si="25"/>
        <v>619.50598674299476</v>
      </c>
    </row>
    <row r="666" spans="1:18" x14ac:dyDescent="0.4">
      <c r="A666" s="138">
        <v>7</v>
      </c>
      <c r="B666" s="139" t="s">
        <v>62</v>
      </c>
      <c r="C666" s="139" t="s">
        <v>448</v>
      </c>
      <c r="D666" s="139" t="s">
        <v>125</v>
      </c>
      <c r="E666" s="139" t="s">
        <v>449</v>
      </c>
      <c r="F666" s="139" t="s">
        <v>180</v>
      </c>
      <c r="G666" s="139" t="s">
        <v>1088</v>
      </c>
      <c r="H666" s="140">
        <v>2898</v>
      </c>
      <c r="I666" s="138">
        <v>2</v>
      </c>
      <c r="J666" s="141">
        <f>หนองคาย!F73</f>
        <v>768657.49</v>
      </c>
      <c r="K666" s="142">
        <f>หนองคาย!AK73</f>
        <v>735127</v>
      </c>
      <c r="L666" s="143">
        <f>หนองคาย!AL73</f>
        <v>2349100.48</v>
      </c>
      <c r="M666" s="143">
        <f>หนองคาย!AM73</f>
        <v>2316972.35</v>
      </c>
      <c r="N666" s="139"/>
      <c r="O666" s="139"/>
      <c r="P666" s="139"/>
      <c r="Q666" s="131">
        <f t="shared" si="24"/>
        <v>32128.129999999888</v>
      </c>
      <c r="R666" s="132">
        <f t="shared" si="25"/>
        <v>810.5936783988958</v>
      </c>
    </row>
    <row r="667" spans="1:18" x14ac:dyDescent="0.4">
      <c r="A667" s="138">
        <v>8</v>
      </c>
      <c r="B667" s="139" t="s">
        <v>62</v>
      </c>
      <c r="C667" s="139" t="s">
        <v>448</v>
      </c>
      <c r="D667" s="139" t="s">
        <v>125</v>
      </c>
      <c r="E667" s="139" t="s">
        <v>449</v>
      </c>
      <c r="F667" s="139" t="s">
        <v>180</v>
      </c>
      <c r="G667" s="139" t="s">
        <v>1089</v>
      </c>
      <c r="H667" s="140">
        <v>3080</v>
      </c>
      <c r="I667" s="138">
        <v>3</v>
      </c>
      <c r="J667" s="141">
        <f>หนองคาย!F74</f>
        <v>12854.37</v>
      </c>
      <c r="K667" s="142">
        <f>หนองคาย!AK74</f>
        <v>-561.15999999999985</v>
      </c>
      <c r="L667" s="143">
        <f>หนองคาย!AL74</f>
        <v>1980083.3900000001</v>
      </c>
      <c r="M667" s="143">
        <f>หนองคาย!AM74</f>
        <v>1925304.3200000001</v>
      </c>
      <c r="N667" s="139"/>
      <c r="O667" s="139"/>
      <c r="P667" s="139"/>
      <c r="Q667" s="131">
        <f t="shared" si="24"/>
        <v>54779.070000000065</v>
      </c>
      <c r="R667" s="132">
        <f t="shared" si="25"/>
        <v>642.88421753246757</v>
      </c>
    </row>
    <row r="668" spans="1:18" s="150" customFormat="1" x14ac:dyDescent="0.4">
      <c r="A668" s="144">
        <v>7</v>
      </c>
      <c r="B668" s="145" t="s">
        <v>62</v>
      </c>
      <c r="C668" s="145"/>
      <c r="D668" s="145"/>
      <c r="E668" s="145" t="s">
        <v>77</v>
      </c>
      <c r="F668" s="145"/>
      <c r="G668" s="145" t="s">
        <v>451</v>
      </c>
      <c r="H668" s="151">
        <f>SUM(H661:H667)</f>
        <v>33190</v>
      </c>
      <c r="I668" s="144"/>
      <c r="J668" s="147">
        <f>SUM(J660:J667)</f>
        <v>4473939.3100000005</v>
      </c>
      <c r="K668" s="147">
        <f>SUM(K660:K667)</f>
        <v>4443114.7799999993</v>
      </c>
      <c r="L668" s="147">
        <f>SUM(L660:L667)</f>
        <v>25490209.470000003</v>
      </c>
      <c r="M668" s="147">
        <f>SUM(M660:M667)</f>
        <v>23011163.880000003</v>
      </c>
      <c r="N668" s="145">
        <v>7</v>
      </c>
      <c r="O668" s="145">
        <v>7</v>
      </c>
      <c r="P668" s="145">
        <f>N668-O668</f>
        <v>0</v>
      </c>
      <c r="Q668" s="148">
        <f t="shared" si="24"/>
        <v>2479045.59</v>
      </c>
      <c r="R668" s="149">
        <f>L668/H668</f>
        <v>768.00872160289248</v>
      </c>
    </row>
    <row r="669" spans="1:18" x14ac:dyDescent="0.4">
      <c r="A669" s="138">
        <v>1</v>
      </c>
      <c r="B669" s="139" t="s">
        <v>62</v>
      </c>
      <c r="C669" s="139" t="s">
        <v>452</v>
      </c>
      <c r="D669" s="139" t="s">
        <v>130</v>
      </c>
      <c r="E669" s="139" t="s">
        <v>453</v>
      </c>
      <c r="F669" s="139" t="s">
        <v>210</v>
      </c>
      <c r="G669" s="139" t="s">
        <v>454</v>
      </c>
      <c r="H669" s="140"/>
      <c r="I669" s="138"/>
      <c r="J669" s="141"/>
      <c r="K669" s="142"/>
      <c r="L669" s="143"/>
      <c r="M669" s="143"/>
      <c r="N669" s="139"/>
      <c r="O669" s="139"/>
      <c r="P669" s="139"/>
    </row>
    <row r="670" spans="1:18" x14ac:dyDescent="0.4">
      <c r="A670" s="138">
        <v>2</v>
      </c>
      <c r="B670" s="139" t="s">
        <v>62</v>
      </c>
      <c r="C670" s="139" t="s">
        <v>452</v>
      </c>
      <c r="D670" s="139" t="s">
        <v>130</v>
      </c>
      <c r="E670" s="139" t="s">
        <v>453</v>
      </c>
      <c r="F670" s="139" t="s">
        <v>180</v>
      </c>
      <c r="G670" s="139" t="s">
        <v>1090</v>
      </c>
      <c r="H670" s="140">
        <v>5394</v>
      </c>
      <c r="I670" s="138">
        <v>4</v>
      </c>
      <c r="J670" s="141">
        <f>หนองคาย!F75</f>
        <v>119011.13</v>
      </c>
      <c r="K670" s="142">
        <f>หนองคาย!AK75</f>
        <v>184298.65</v>
      </c>
      <c r="L670" s="143">
        <f>หนองคาย!AL75</f>
        <v>6607154.6400000006</v>
      </c>
      <c r="M670" s="143">
        <f>หนองคาย!AM75</f>
        <v>4587586.96</v>
      </c>
      <c r="N670" s="139"/>
      <c r="O670" s="139"/>
      <c r="P670" s="139"/>
      <c r="Q670" s="131">
        <f t="shared" si="24"/>
        <v>2019567.6800000006</v>
      </c>
      <c r="R670" s="132">
        <f t="shared" si="25"/>
        <v>1224.9081646273639</v>
      </c>
    </row>
    <row r="671" spans="1:18" x14ac:dyDescent="0.4">
      <c r="A671" s="138">
        <v>3</v>
      </c>
      <c r="B671" s="139" t="s">
        <v>62</v>
      </c>
      <c r="C671" s="139" t="s">
        <v>452</v>
      </c>
      <c r="D671" s="139" t="s">
        <v>130</v>
      </c>
      <c r="E671" s="139" t="s">
        <v>453</v>
      </c>
      <c r="F671" s="139" t="s">
        <v>180</v>
      </c>
      <c r="G671" s="139" t="s">
        <v>1091</v>
      </c>
      <c r="H671" s="140">
        <v>6493</v>
      </c>
      <c r="I671" s="138">
        <v>5</v>
      </c>
      <c r="J671" s="141">
        <f>หนองคาย!F76</f>
        <v>260451.18</v>
      </c>
      <c r="K671" s="142">
        <f>หนองคาย!AK76</f>
        <v>1106698.1399999999</v>
      </c>
      <c r="L671" s="143">
        <f>หนองคาย!AL76</f>
        <v>5437812.7400000002</v>
      </c>
      <c r="M671" s="143">
        <f>หนองคาย!AM76</f>
        <v>4870792.67</v>
      </c>
      <c r="N671" s="139"/>
      <c r="O671" s="139"/>
      <c r="P671" s="139"/>
      <c r="Q671" s="131">
        <f t="shared" si="24"/>
        <v>567020.0700000003</v>
      </c>
      <c r="R671" s="132">
        <f t="shared" si="25"/>
        <v>837.48848606191291</v>
      </c>
    </row>
    <row r="672" spans="1:18" x14ac:dyDescent="0.4">
      <c r="A672" s="138">
        <v>4</v>
      </c>
      <c r="B672" s="139" t="s">
        <v>62</v>
      </c>
      <c r="C672" s="139" t="s">
        <v>452</v>
      </c>
      <c r="D672" s="139" t="s">
        <v>130</v>
      </c>
      <c r="E672" s="139" t="s">
        <v>453</v>
      </c>
      <c r="F672" s="139" t="s">
        <v>180</v>
      </c>
      <c r="G672" s="139" t="s">
        <v>1092</v>
      </c>
      <c r="H672" s="140">
        <v>2652</v>
      </c>
      <c r="I672" s="138">
        <v>2</v>
      </c>
      <c r="J672" s="141">
        <f>หนองคาย!F77</f>
        <v>2256.48</v>
      </c>
      <c r="K672" s="142">
        <f>หนองคาย!AK77</f>
        <v>9065.7200000000012</v>
      </c>
      <c r="L672" s="143">
        <f>หนองคาย!AL77</f>
        <v>2056173.71</v>
      </c>
      <c r="M672" s="143">
        <f>หนองคาย!AM77</f>
        <v>2241787.38</v>
      </c>
      <c r="N672" s="139"/>
      <c r="O672" s="139"/>
      <c r="P672" s="139"/>
      <c r="Q672" s="131">
        <f t="shared" si="24"/>
        <v>-185613.66999999993</v>
      </c>
      <c r="R672" s="132">
        <f t="shared" si="25"/>
        <v>775.3294532428356</v>
      </c>
    </row>
    <row r="673" spans="1:18" x14ac:dyDescent="0.4">
      <c r="A673" s="138">
        <v>5</v>
      </c>
      <c r="B673" s="139" t="s">
        <v>62</v>
      </c>
      <c r="C673" s="139" t="s">
        <v>452</v>
      </c>
      <c r="D673" s="139" t="s">
        <v>130</v>
      </c>
      <c r="E673" s="139" t="s">
        <v>453</v>
      </c>
      <c r="F673" s="139" t="s">
        <v>180</v>
      </c>
      <c r="G673" s="139" t="s">
        <v>1093</v>
      </c>
      <c r="H673" s="140">
        <v>5048</v>
      </c>
      <c r="I673" s="138">
        <v>4</v>
      </c>
      <c r="J673" s="141">
        <f>หนองคาย!F78</f>
        <v>275740.42</v>
      </c>
      <c r="K673" s="142">
        <f>หนองคาย!AK78</f>
        <v>356730.29</v>
      </c>
      <c r="L673" s="143">
        <f>หนองคาย!AL78</f>
        <v>4063007.3600000003</v>
      </c>
      <c r="M673" s="143">
        <f>หนองคาย!AM78</f>
        <v>4090805.14</v>
      </c>
      <c r="N673" s="139"/>
      <c r="O673" s="139"/>
      <c r="P673" s="139"/>
      <c r="Q673" s="131">
        <f t="shared" si="24"/>
        <v>-27797.779999999795</v>
      </c>
      <c r="R673" s="132">
        <f t="shared" si="25"/>
        <v>804.87467511885905</v>
      </c>
    </row>
    <row r="674" spans="1:18" x14ac:dyDescent="0.4">
      <c r="A674" s="138">
        <v>6</v>
      </c>
      <c r="B674" s="139" t="s">
        <v>62</v>
      </c>
      <c r="C674" s="139" t="s">
        <v>452</v>
      </c>
      <c r="D674" s="139" t="s">
        <v>130</v>
      </c>
      <c r="E674" s="139" t="s">
        <v>453</v>
      </c>
      <c r="F674" s="139" t="s">
        <v>180</v>
      </c>
      <c r="G674" s="139" t="s">
        <v>1094</v>
      </c>
      <c r="H674" s="140">
        <v>4500</v>
      </c>
      <c r="I674" s="138">
        <v>3</v>
      </c>
      <c r="J674" s="141">
        <f>หนองคาย!F79</f>
        <v>1954729.78</v>
      </c>
      <c r="K674" s="142">
        <f>หนองคาย!AK79</f>
        <v>1949218.28</v>
      </c>
      <c r="L674" s="143">
        <f>หนองคาย!AL79</f>
        <v>4761595.9000000004</v>
      </c>
      <c r="M674" s="143">
        <f>หนองคาย!AM79</f>
        <v>3963044.5100000002</v>
      </c>
      <c r="N674" s="139"/>
      <c r="O674" s="139"/>
      <c r="P674" s="139"/>
      <c r="Q674" s="131">
        <f t="shared" si="24"/>
        <v>798551.39000000013</v>
      </c>
      <c r="R674" s="132">
        <f t="shared" si="25"/>
        <v>1058.1324222222222</v>
      </c>
    </row>
    <row r="675" spans="1:18" x14ac:dyDescent="0.4">
      <c r="A675" s="138">
        <v>7</v>
      </c>
      <c r="B675" s="139" t="s">
        <v>62</v>
      </c>
      <c r="C675" s="139" t="s">
        <v>452</v>
      </c>
      <c r="D675" s="139" t="s">
        <v>130</v>
      </c>
      <c r="E675" s="139" t="s">
        <v>453</v>
      </c>
      <c r="F675" s="139" t="s">
        <v>180</v>
      </c>
      <c r="G675" s="139" t="s">
        <v>1095</v>
      </c>
      <c r="H675" s="140">
        <v>3828</v>
      </c>
      <c r="I675" s="138">
        <v>3</v>
      </c>
      <c r="J675" s="141">
        <f>หนองคาย!F80</f>
        <v>276757.19</v>
      </c>
      <c r="K675" s="142">
        <f>หนองคาย!AK80</f>
        <v>294517.19</v>
      </c>
      <c r="L675" s="143">
        <f>หนองคาย!AL80</f>
        <v>2916344.79</v>
      </c>
      <c r="M675" s="143">
        <f>หนองคาย!AM80</f>
        <v>2776217.05</v>
      </c>
      <c r="N675" s="139"/>
      <c r="O675" s="139"/>
      <c r="P675" s="139"/>
      <c r="Q675" s="131">
        <f t="shared" si="24"/>
        <v>140127.74000000022</v>
      </c>
      <c r="R675" s="132">
        <f t="shared" si="25"/>
        <v>761.84555642633234</v>
      </c>
    </row>
    <row r="676" spans="1:18" s="150" customFormat="1" x14ac:dyDescent="0.4">
      <c r="A676" s="144">
        <v>8</v>
      </c>
      <c r="B676" s="145" t="s">
        <v>62</v>
      </c>
      <c r="C676" s="145"/>
      <c r="D676" s="145"/>
      <c r="E676" s="145" t="s">
        <v>77</v>
      </c>
      <c r="F676" s="145"/>
      <c r="G676" s="145" t="s">
        <v>455</v>
      </c>
      <c r="H676" s="151">
        <f>SUM(H670:H675)</f>
        <v>27915</v>
      </c>
      <c r="I676" s="144"/>
      <c r="J676" s="147">
        <f>SUM(J669:J675)</f>
        <v>2888946.18</v>
      </c>
      <c r="K676" s="147">
        <f>SUM(K669:K675)</f>
        <v>3900528.27</v>
      </c>
      <c r="L676" s="147">
        <f>SUM(L669:L675)</f>
        <v>25842089.140000001</v>
      </c>
      <c r="M676" s="147">
        <f>SUM(M669:M675)</f>
        <v>22530233.710000001</v>
      </c>
      <c r="N676" s="145">
        <v>6</v>
      </c>
      <c r="O676" s="145">
        <v>6</v>
      </c>
      <c r="P676" s="145">
        <f>N676-O676</f>
        <v>0</v>
      </c>
      <c r="Q676" s="148">
        <f t="shared" si="24"/>
        <v>3311855.4299999997</v>
      </c>
      <c r="R676" s="149">
        <f>L676/H676</f>
        <v>925.74204334587137</v>
      </c>
    </row>
    <row r="677" spans="1:18" x14ac:dyDescent="0.4">
      <c r="A677" s="138">
        <v>1</v>
      </c>
      <c r="B677" s="139" t="s">
        <v>62</v>
      </c>
      <c r="C677" s="139" t="s">
        <v>456</v>
      </c>
      <c r="D677" s="139" t="s">
        <v>118</v>
      </c>
      <c r="E677" s="139" t="s">
        <v>457</v>
      </c>
      <c r="F677" s="139" t="s">
        <v>210</v>
      </c>
      <c r="G677" s="139" t="s">
        <v>458</v>
      </c>
      <c r="H677" s="140"/>
      <c r="I677" s="138"/>
      <c r="J677" s="141"/>
      <c r="K677" s="142"/>
      <c r="L677" s="143"/>
      <c r="M677" s="143"/>
      <c r="N677" s="139"/>
      <c r="O677" s="139"/>
      <c r="P677" s="139"/>
    </row>
    <row r="678" spans="1:18" x14ac:dyDescent="0.4">
      <c r="A678" s="138">
        <v>2</v>
      </c>
      <c r="B678" s="139" t="s">
        <v>62</v>
      </c>
      <c r="C678" s="139" t="s">
        <v>456</v>
      </c>
      <c r="D678" s="139" t="s">
        <v>118</v>
      </c>
      <c r="E678" s="139" t="s">
        <v>457</v>
      </c>
      <c r="F678" s="139" t="s">
        <v>180</v>
      </c>
      <c r="G678" s="139" t="s">
        <v>1096</v>
      </c>
      <c r="H678" s="140">
        <v>1542</v>
      </c>
      <c r="I678" s="138">
        <v>2</v>
      </c>
      <c r="J678" s="141">
        <f>หนองคาย!F81</f>
        <v>3324.78</v>
      </c>
      <c r="K678" s="142">
        <f>หนองคาย!AK81</f>
        <v>26894.010000000002</v>
      </c>
      <c r="L678" s="143">
        <f>หนองคาย!AL81</f>
        <v>1560111.83</v>
      </c>
      <c r="M678" s="143">
        <f>หนองคาย!AM81</f>
        <v>1606213.8699999999</v>
      </c>
      <c r="N678" s="139"/>
      <c r="O678" s="139"/>
      <c r="P678" s="139"/>
      <c r="Q678" s="131">
        <f t="shared" si="24"/>
        <v>-46102.039999999804</v>
      </c>
      <c r="R678" s="132">
        <f t="shared" si="25"/>
        <v>1011.7456744487679</v>
      </c>
    </row>
    <row r="679" spans="1:18" x14ac:dyDescent="0.4">
      <c r="A679" s="138">
        <v>3</v>
      </c>
      <c r="B679" s="139" t="s">
        <v>62</v>
      </c>
      <c r="C679" s="139" t="s">
        <v>456</v>
      </c>
      <c r="D679" s="139" t="s">
        <v>118</v>
      </c>
      <c r="E679" s="139" t="s">
        <v>457</v>
      </c>
      <c r="F679" s="139" t="s">
        <v>180</v>
      </c>
      <c r="G679" s="139" t="s">
        <v>1097</v>
      </c>
      <c r="H679" s="140">
        <v>3115</v>
      </c>
      <c r="I679" s="138">
        <v>3</v>
      </c>
      <c r="J679" s="141">
        <f>หนองคาย!F82</f>
        <v>198235.46</v>
      </c>
      <c r="K679" s="142">
        <f>หนองคาย!AK82</f>
        <v>294340.51999999996</v>
      </c>
      <c r="L679" s="143">
        <f>หนองคาย!AL82</f>
        <v>4653687.5999999996</v>
      </c>
      <c r="M679" s="143">
        <f>หนองคาย!AM82</f>
        <v>4140399.61</v>
      </c>
      <c r="N679" s="139"/>
      <c r="O679" s="139"/>
      <c r="P679" s="139"/>
      <c r="Q679" s="131">
        <f t="shared" si="24"/>
        <v>513287.98999999976</v>
      </c>
      <c r="R679" s="132">
        <f t="shared" si="25"/>
        <v>1493.9607062600319</v>
      </c>
    </row>
    <row r="680" spans="1:18" x14ac:dyDescent="0.4">
      <c r="A680" s="138">
        <v>4</v>
      </c>
      <c r="B680" s="139" t="s">
        <v>62</v>
      </c>
      <c r="C680" s="139" t="s">
        <v>456</v>
      </c>
      <c r="D680" s="139" t="s">
        <v>118</v>
      </c>
      <c r="E680" s="139" t="s">
        <v>457</v>
      </c>
      <c r="F680" s="139" t="s">
        <v>180</v>
      </c>
      <c r="G680" s="139" t="s">
        <v>1098</v>
      </c>
      <c r="H680" s="140">
        <v>1500</v>
      </c>
      <c r="I680" s="138">
        <v>1</v>
      </c>
      <c r="J680" s="141">
        <f>หนองคาย!F83</f>
        <v>168241.05</v>
      </c>
      <c r="K680" s="142">
        <f>หนองคาย!AK83</f>
        <v>234779.96</v>
      </c>
      <c r="L680" s="143">
        <f>หนองคาย!AL83</f>
        <v>3270593.21</v>
      </c>
      <c r="M680" s="143">
        <f>หนองคาย!AM83</f>
        <v>3260934.21</v>
      </c>
      <c r="N680" s="139"/>
      <c r="O680" s="139"/>
      <c r="P680" s="139"/>
      <c r="Q680" s="131">
        <f t="shared" si="24"/>
        <v>9659</v>
      </c>
      <c r="R680" s="132">
        <f t="shared" si="25"/>
        <v>2180.3954733333335</v>
      </c>
    </row>
    <row r="681" spans="1:18" x14ac:dyDescent="0.4">
      <c r="A681" s="138">
        <v>5</v>
      </c>
      <c r="B681" s="139" t="s">
        <v>62</v>
      </c>
      <c r="C681" s="139" t="s">
        <v>456</v>
      </c>
      <c r="D681" s="139" t="s">
        <v>118</v>
      </c>
      <c r="E681" s="139" t="s">
        <v>457</v>
      </c>
      <c r="F681" s="139" t="s">
        <v>180</v>
      </c>
      <c r="G681" s="139" t="s">
        <v>1099</v>
      </c>
      <c r="H681" s="140">
        <v>1499</v>
      </c>
      <c r="I681" s="138">
        <v>1</v>
      </c>
      <c r="J681" s="141">
        <f>หนองคาย!F84</f>
        <v>45448.12</v>
      </c>
      <c r="K681" s="142">
        <f>หนองคาย!AK84</f>
        <v>86065.989999999991</v>
      </c>
      <c r="L681" s="143">
        <f>หนองคาย!AL84</f>
        <v>2690027.38</v>
      </c>
      <c r="M681" s="143">
        <f>หนองคาย!AM84</f>
        <v>2646177.83</v>
      </c>
      <c r="N681" s="139"/>
      <c r="O681" s="139"/>
      <c r="P681" s="139"/>
      <c r="Q681" s="131">
        <f t="shared" si="24"/>
        <v>43849.549999999814</v>
      </c>
      <c r="R681" s="132">
        <f t="shared" si="25"/>
        <v>1794.5479519679786</v>
      </c>
    </row>
    <row r="682" spans="1:18" x14ac:dyDescent="0.4">
      <c r="A682" s="138">
        <v>6</v>
      </c>
      <c r="B682" s="139" t="s">
        <v>62</v>
      </c>
      <c r="C682" s="139" t="s">
        <v>456</v>
      </c>
      <c r="D682" s="139" t="s">
        <v>118</v>
      </c>
      <c r="E682" s="139" t="s">
        <v>457</v>
      </c>
      <c r="F682" s="139" t="s">
        <v>180</v>
      </c>
      <c r="G682" s="139" t="s">
        <v>1100</v>
      </c>
      <c r="H682" s="140">
        <v>2997</v>
      </c>
      <c r="I682" s="138">
        <v>2</v>
      </c>
      <c r="J682" s="141">
        <f>หนองคาย!F85</f>
        <v>1872.13</v>
      </c>
      <c r="K682" s="142">
        <f>หนองคาย!AK85</f>
        <v>9033.07</v>
      </c>
      <c r="L682" s="143">
        <f>หนองคาย!AL85</f>
        <v>2628826.23</v>
      </c>
      <c r="M682" s="143">
        <f>หนองคาย!AM85</f>
        <v>3039776.77</v>
      </c>
      <c r="N682" s="139"/>
      <c r="O682" s="139"/>
      <c r="P682" s="139"/>
      <c r="Q682" s="131">
        <f t="shared" si="24"/>
        <v>-410950.54000000004</v>
      </c>
      <c r="R682" s="132">
        <f t="shared" si="25"/>
        <v>877.15256256256259</v>
      </c>
    </row>
    <row r="683" spans="1:18" s="150" customFormat="1" x14ac:dyDescent="0.4">
      <c r="A683" s="144">
        <v>9</v>
      </c>
      <c r="B683" s="145" t="s">
        <v>62</v>
      </c>
      <c r="C683" s="145"/>
      <c r="D683" s="145"/>
      <c r="E683" s="145" t="s">
        <v>77</v>
      </c>
      <c r="F683" s="145"/>
      <c r="G683" s="145" t="s">
        <v>459</v>
      </c>
      <c r="H683" s="151">
        <f>SUM(H678:H682)</f>
        <v>10653</v>
      </c>
      <c r="I683" s="144"/>
      <c r="J683" s="147">
        <f>SUM(J677:J682)</f>
        <v>417121.54</v>
      </c>
      <c r="K683" s="147">
        <f>SUM(K677:K682)</f>
        <v>651113.54999999993</v>
      </c>
      <c r="L683" s="147">
        <f>SUM(L677:L682)</f>
        <v>14803246.25</v>
      </c>
      <c r="M683" s="147">
        <f>SUM(M677:M682)</f>
        <v>14693502.289999999</v>
      </c>
      <c r="N683" s="145">
        <v>5</v>
      </c>
      <c r="O683" s="145">
        <v>5</v>
      </c>
      <c r="P683" s="145"/>
      <c r="Q683" s="148">
        <f t="shared" si="24"/>
        <v>109743.96000000089</v>
      </c>
      <c r="R683" s="149">
        <f t="shared" si="25"/>
        <v>1389.5847413874026</v>
      </c>
    </row>
    <row r="684" spans="1:18" s="150" customFormat="1" x14ac:dyDescent="0.4">
      <c r="A684" s="217"/>
      <c r="B684" s="218" t="s">
        <v>62</v>
      </c>
      <c r="C684" s="218" t="s">
        <v>62</v>
      </c>
      <c r="D684" s="218" t="s">
        <v>62</v>
      </c>
      <c r="E684" s="218" t="s">
        <v>62</v>
      </c>
      <c r="F684" s="218"/>
      <c r="G684" s="218" t="s">
        <v>460</v>
      </c>
      <c r="H684" s="219">
        <f>H610+H622+H639+H647+H654+H659+H668+H676+H683</f>
        <v>296367</v>
      </c>
      <c r="I684" s="217"/>
      <c r="J684" s="220">
        <f t="shared" ref="J684:O684" si="26">J610+J622+J639+J647+J654+J659+J668+J676+J683</f>
        <v>25397669.440000005</v>
      </c>
      <c r="K684" s="221">
        <f t="shared" si="26"/>
        <v>28917754.479999997</v>
      </c>
      <c r="L684" s="220">
        <f t="shared" si="26"/>
        <v>274901938.81999999</v>
      </c>
      <c r="M684" s="220">
        <f t="shared" si="26"/>
        <v>256480428.28000003</v>
      </c>
      <c r="N684" s="218">
        <f t="shared" si="26"/>
        <v>74</v>
      </c>
      <c r="O684" s="218">
        <f t="shared" si="26"/>
        <v>74</v>
      </c>
      <c r="P684" s="218">
        <f>N684-O684</f>
        <v>0</v>
      </c>
      <c r="Q684" s="148">
        <f t="shared" si="24"/>
        <v>18421510.539999962</v>
      </c>
      <c r="R684" s="149">
        <f t="shared" si="25"/>
        <v>927.57270148160887</v>
      </c>
    </row>
    <row r="685" spans="1:18" ht="21.6" thickBot="1" x14ac:dyDescent="0.45">
      <c r="A685" s="222"/>
      <c r="B685" s="223"/>
      <c r="C685" s="223"/>
      <c r="D685" s="223"/>
      <c r="E685" s="346" t="s">
        <v>461</v>
      </c>
      <c r="F685" s="347"/>
      <c r="G685" s="348"/>
      <c r="H685" s="224"/>
      <c r="I685" s="222"/>
      <c r="J685" s="225">
        <f>J684/O684</f>
        <v>343211.74918918929</v>
      </c>
      <c r="K685" s="226">
        <f>K684/O684</f>
        <v>390780.46594594588</v>
      </c>
      <c r="L685" s="225">
        <f>L684/O684</f>
        <v>3714891.0651351348</v>
      </c>
      <c r="M685" s="225">
        <f>M684/O684</f>
        <v>3465951.733513514</v>
      </c>
      <c r="N685" s="227"/>
      <c r="O685" s="227"/>
      <c r="P685" s="227"/>
      <c r="Q685" s="131">
        <f t="shared" si="24"/>
        <v>248939.3316216208</v>
      </c>
    </row>
    <row r="686" spans="1:18" ht="21.6" thickTop="1" x14ac:dyDescent="0.4">
      <c r="A686" s="169">
        <v>1</v>
      </c>
      <c r="B686" s="170" t="s">
        <v>61</v>
      </c>
      <c r="C686" s="170" t="s">
        <v>462</v>
      </c>
      <c r="D686" s="170" t="s">
        <v>463</v>
      </c>
      <c r="E686" s="170" t="s">
        <v>464</v>
      </c>
      <c r="F686" s="170" t="s">
        <v>304</v>
      </c>
      <c r="G686" s="170" t="s">
        <v>465</v>
      </c>
      <c r="H686" s="171"/>
      <c r="I686" s="169"/>
      <c r="J686" s="172"/>
      <c r="K686" s="173"/>
      <c r="L686" s="174"/>
      <c r="M686" s="174"/>
      <c r="N686" s="170"/>
      <c r="O686" s="170"/>
      <c r="P686" s="170"/>
    </row>
    <row r="687" spans="1:18" x14ac:dyDescent="0.4">
      <c r="A687" s="138">
        <v>2</v>
      </c>
      <c r="B687" s="139" t="s">
        <v>61</v>
      </c>
      <c r="C687" s="139" t="s">
        <v>462</v>
      </c>
      <c r="D687" s="139" t="s">
        <v>463</v>
      </c>
      <c r="E687" s="139" t="s">
        <v>464</v>
      </c>
      <c r="F687" s="139" t="s">
        <v>180</v>
      </c>
      <c r="G687" s="139" t="s">
        <v>1101</v>
      </c>
      <c r="H687" s="140">
        <v>4500</v>
      </c>
      <c r="I687" s="138">
        <v>3</v>
      </c>
      <c r="J687" s="141">
        <f>สกลนคร!F22</f>
        <v>578017.56999999995</v>
      </c>
      <c r="K687" s="142">
        <f>สกลนคร!AH22</f>
        <v>796997.04999999993</v>
      </c>
      <c r="L687" s="143">
        <f>สกลนคร!AI22</f>
        <v>4339211.91</v>
      </c>
      <c r="M687" s="143">
        <f>สกลนคร!AJ22</f>
        <v>4539413.7699999996</v>
      </c>
      <c r="N687" s="139"/>
      <c r="O687" s="139"/>
      <c r="P687" s="139"/>
      <c r="Q687" s="131">
        <f t="shared" si="24"/>
        <v>-200201.8599999994</v>
      </c>
      <c r="R687" s="132">
        <f t="shared" si="25"/>
        <v>964.26931333333334</v>
      </c>
    </row>
    <row r="688" spans="1:18" x14ac:dyDescent="0.4">
      <c r="A688" s="138">
        <v>3</v>
      </c>
      <c r="B688" s="139" t="s">
        <v>61</v>
      </c>
      <c r="C688" s="139" t="s">
        <v>462</v>
      </c>
      <c r="D688" s="139" t="s">
        <v>463</v>
      </c>
      <c r="E688" s="139" t="s">
        <v>464</v>
      </c>
      <c r="F688" s="139" t="s">
        <v>180</v>
      </c>
      <c r="G688" s="139" t="s">
        <v>1102</v>
      </c>
      <c r="H688" s="140">
        <v>6201</v>
      </c>
      <c r="I688" s="138">
        <v>5</v>
      </c>
      <c r="J688" s="141">
        <f>สกลนคร!F23</f>
        <v>73938.600000000006</v>
      </c>
      <c r="K688" s="142">
        <f>สกลนคร!AH23</f>
        <v>141315.38</v>
      </c>
      <c r="L688" s="143">
        <f>สกลนคร!AI23</f>
        <v>2858420.08</v>
      </c>
      <c r="M688" s="143">
        <f>สกลนคร!AJ23</f>
        <v>2839094.17</v>
      </c>
      <c r="N688" s="139"/>
      <c r="O688" s="139"/>
      <c r="P688" s="139"/>
      <c r="Q688" s="131">
        <f t="shared" si="24"/>
        <v>19325.910000000149</v>
      </c>
      <c r="R688" s="132">
        <f t="shared" si="25"/>
        <v>460.96114820190292</v>
      </c>
    </row>
    <row r="689" spans="1:18" x14ac:dyDescent="0.4">
      <c r="A689" s="138">
        <v>4</v>
      </c>
      <c r="B689" s="139" t="s">
        <v>61</v>
      </c>
      <c r="C689" s="139" t="s">
        <v>462</v>
      </c>
      <c r="D689" s="139" t="s">
        <v>463</v>
      </c>
      <c r="E689" s="139" t="s">
        <v>464</v>
      </c>
      <c r="F689" s="139" t="s">
        <v>180</v>
      </c>
      <c r="G689" s="139" t="s">
        <v>1103</v>
      </c>
      <c r="H689" s="140">
        <v>4500</v>
      </c>
      <c r="I689" s="138">
        <v>3</v>
      </c>
      <c r="J689" s="141">
        <f>สกลนคร!F24</f>
        <v>387178.1</v>
      </c>
      <c r="K689" s="142">
        <f>สกลนคร!AH24</f>
        <v>624341.54</v>
      </c>
      <c r="L689" s="143">
        <f>สกลนคร!AI24</f>
        <v>4820667.9700000007</v>
      </c>
      <c r="M689" s="143">
        <f>สกลนคร!AJ24</f>
        <v>4482694.54</v>
      </c>
      <c r="N689" s="139"/>
      <c r="O689" s="139"/>
      <c r="P689" s="139"/>
      <c r="Q689" s="131">
        <f t="shared" si="24"/>
        <v>337973.43000000063</v>
      </c>
      <c r="R689" s="132">
        <f t="shared" si="25"/>
        <v>1071.259548888889</v>
      </c>
    </row>
    <row r="690" spans="1:18" x14ac:dyDescent="0.4">
      <c r="A690" s="138">
        <v>5</v>
      </c>
      <c r="B690" s="139" t="s">
        <v>61</v>
      </c>
      <c r="C690" s="139" t="s">
        <v>462</v>
      </c>
      <c r="D690" s="139" t="s">
        <v>463</v>
      </c>
      <c r="E690" s="139" t="s">
        <v>464</v>
      </c>
      <c r="F690" s="139" t="s">
        <v>180</v>
      </c>
      <c r="G690" s="139" t="s">
        <v>1104</v>
      </c>
      <c r="H690" s="140">
        <v>3000</v>
      </c>
      <c r="I690" s="138">
        <v>2</v>
      </c>
      <c r="J690" s="141">
        <f>สกลนคร!F25</f>
        <v>244201.13</v>
      </c>
      <c r="K690" s="142">
        <f>สกลนคร!AH25</f>
        <v>305618.45</v>
      </c>
      <c r="L690" s="143">
        <f>สกลนคร!AI25</f>
        <v>3173782.34</v>
      </c>
      <c r="M690" s="143">
        <f>สกลนคร!AJ25</f>
        <v>3171232.3200000003</v>
      </c>
      <c r="N690" s="139"/>
      <c r="O690" s="139"/>
      <c r="P690" s="139"/>
      <c r="Q690" s="131">
        <f t="shared" si="24"/>
        <v>2550.019999999553</v>
      </c>
      <c r="R690" s="132">
        <f t="shared" si="25"/>
        <v>1057.9274466666666</v>
      </c>
    </row>
    <row r="691" spans="1:18" x14ac:dyDescent="0.4">
      <c r="A691" s="138">
        <v>6</v>
      </c>
      <c r="B691" s="139" t="s">
        <v>61</v>
      </c>
      <c r="C691" s="139" t="s">
        <v>462</v>
      </c>
      <c r="D691" s="139" t="s">
        <v>463</v>
      </c>
      <c r="E691" s="139" t="s">
        <v>464</v>
      </c>
      <c r="F691" s="139" t="s">
        <v>180</v>
      </c>
      <c r="G691" s="139" t="s">
        <v>1105</v>
      </c>
      <c r="H691" s="140">
        <v>4509</v>
      </c>
      <c r="I691" s="138">
        <v>4</v>
      </c>
      <c r="J691" s="141">
        <f>สกลนคร!F26</f>
        <v>141854.68</v>
      </c>
      <c r="K691" s="142">
        <f>สกลนคร!AH26</f>
        <v>245623.57</v>
      </c>
      <c r="L691" s="143">
        <f>สกลนคร!AI26</f>
        <v>1970142.35</v>
      </c>
      <c r="M691" s="143">
        <f>สกลนคร!AJ26</f>
        <v>1828802.16</v>
      </c>
      <c r="N691" s="139"/>
      <c r="O691" s="139"/>
      <c r="P691" s="139"/>
      <c r="Q691" s="131">
        <f t="shared" si="24"/>
        <v>141340.19000000018</v>
      </c>
      <c r="R691" s="132">
        <f t="shared" si="25"/>
        <v>436.93554003104902</v>
      </c>
    </row>
    <row r="692" spans="1:18" x14ac:dyDescent="0.4">
      <c r="A692" s="138">
        <v>7</v>
      </c>
      <c r="B692" s="139" t="s">
        <v>61</v>
      </c>
      <c r="C692" s="139" t="s">
        <v>462</v>
      </c>
      <c r="D692" s="139" t="s">
        <v>463</v>
      </c>
      <c r="E692" s="139" t="s">
        <v>464</v>
      </c>
      <c r="F692" s="139" t="s">
        <v>180</v>
      </c>
      <c r="G692" s="139" t="s">
        <v>1106</v>
      </c>
      <c r="H692" s="140">
        <v>4887</v>
      </c>
      <c r="I692" s="138">
        <v>4</v>
      </c>
      <c r="J692" s="141">
        <f>สกลนคร!F27</f>
        <v>620005.74</v>
      </c>
      <c r="K692" s="142">
        <f>สกลนคร!AH27</f>
        <v>724241.85</v>
      </c>
      <c r="L692" s="143">
        <f>สกลนคร!AI27</f>
        <v>3696633.5799999996</v>
      </c>
      <c r="M692" s="143">
        <f>สกลนคร!AJ27</f>
        <v>3557558.84</v>
      </c>
      <c r="N692" s="139"/>
      <c r="O692" s="139"/>
      <c r="P692" s="139"/>
      <c r="Q692" s="131">
        <f t="shared" si="24"/>
        <v>139074.73999999976</v>
      </c>
      <c r="R692" s="132">
        <f t="shared" si="25"/>
        <v>756.4218498056066</v>
      </c>
    </row>
    <row r="693" spans="1:18" x14ac:dyDescent="0.4">
      <c r="A693" s="138">
        <v>8</v>
      </c>
      <c r="B693" s="139" t="s">
        <v>61</v>
      </c>
      <c r="C693" s="139" t="s">
        <v>462</v>
      </c>
      <c r="D693" s="139" t="s">
        <v>463</v>
      </c>
      <c r="E693" s="139" t="s">
        <v>464</v>
      </c>
      <c r="F693" s="139" t="s">
        <v>180</v>
      </c>
      <c r="G693" s="139" t="s">
        <v>1107</v>
      </c>
      <c r="H693" s="140">
        <v>6109</v>
      </c>
      <c r="I693" s="138">
        <v>5</v>
      </c>
      <c r="J693" s="141">
        <f>สกลนคร!F28</f>
        <v>718856.6</v>
      </c>
      <c r="K693" s="142">
        <f>สกลนคร!AH28</f>
        <v>829850.08</v>
      </c>
      <c r="L693" s="143">
        <f>สกลนคร!AI28</f>
        <v>2645737.63</v>
      </c>
      <c r="M693" s="143">
        <f>สกลนคร!AJ28</f>
        <v>2653235.92</v>
      </c>
      <c r="N693" s="139"/>
      <c r="O693" s="139"/>
      <c r="P693" s="139"/>
      <c r="Q693" s="131">
        <f t="shared" si="24"/>
        <v>-7498.2900000000373</v>
      </c>
      <c r="R693" s="132">
        <f t="shared" si="25"/>
        <v>433.08849729906694</v>
      </c>
    </row>
    <row r="694" spans="1:18" x14ac:dyDescent="0.4">
      <c r="A694" s="138">
        <v>9</v>
      </c>
      <c r="B694" s="139" t="s">
        <v>61</v>
      </c>
      <c r="C694" s="139" t="s">
        <v>462</v>
      </c>
      <c r="D694" s="139" t="s">
        <v>463</v>
      </c>
      <c r="E694" s="139" t="s">
        <v>464</v>
      </c>
      <c r="F694" s="139" t="s">
        <v>180</v>
      </c>
      <c r="G694" s="139" t="s">
        <v>1108</v>
      </c>
      <c r="H694" s="140">
        <v>11813</v>
      </c>
      <c r="I694" s="138">
        <v>5</v>
      </c>
      <c r="J694" s="141">
        <f>สกลนคร!F29</f>
        <v>456207.76</v>
      </c>
      <c r="K694" s="142">
        <f>สกลนคร!AH29</f>
        <v>690070.01</v>
      </c>
      <c r="L694" s="143">
        <f>สกลนคร!AI29</f>
        <v>3849130.75</v>
      </c>
      <c r="M694" s="143">
        <f>สกลนคร!AJ29</f>
        <v>3797153.1</v>
      </c>
      <c r="N694" s="139"/>
      <c r="O694" s="139"/>
      <c r="P694" s="139"/>
      <c r="Q694" s="131">
        <f t="shared" si="24"/>
        <v>51977.649999999907</v>
      </c>
      <c r="R694" s="132">
        <f t="shared" si="25"/>
        <v>325.83854651654957</v>
      </c>
    </row>
    <row r="695" spans="1:18" x14ac:dyDescent="0.4">
      <c r="A695" s="138">
        <v>10</v>
      </c>
      <c r="B695" s="139" t="s">
        <v>61</v>
      </c>
      <c r="C695" s="139" t="s">
        <v>462</v>
      </c>
      <c r="D695" s="139" t="s">
        <v>463</v>
      </c>
      <c r="E695" s="139" t="s">
        <v>464</v>
      </c>
      <c r="F695" s="139" t="s">
        <v>180</v>
      </c>
      <c r="G695" s="139" t="s">
        <v>1109</v>
      </c>
      <c r="H695" s="140">
        <v>4498</v>
      </c>
      <c r="I695" s="138">
        <v>3</v>
      </c>
      <c r="J695" s="141">
        <f>สกลนคร!F30</f>
        <v>850962.77</v>
      </c>
      <c r="K695" s="142">
        <f>สกลนคร!AH30</f>
        <v>1246320.44</v>
      </c>
      <c r="L695" s="143">
        <f>สกลนคร!AI30</f>
        <v>5569439.46</v>
      </c>
      <c r="M695" s="143">
        <f>สกลนคร!AJ30</f>
        <v>4665358.6400000006</v>
      </c>
      <c r="N695" s="139"/>
      <c r="O695" s="139"/>
      <c r="P695" s="139"/>
      <c r="Q695" s="131">
        <f t="shared" si="24"/>
        <v>904080.81999999937</v>
      </c>
      <c r="R695" s="132">
        <f t="shared" si="25"/>
        <v>1238.2035260115606</v>
      </c>
    </row>
    <row r="696" spans="1:18" x14ac:dyDescent="0.4">
      <c r="A696" s="138">
        <v>11</v>
      </c>
      <c r="B696" s="139" t="s">
        <v>61</v>
      </c>
      <c r="C696" s="139" t="s">
        <v>462</v>
      </c>
      <c r="D696" s="139" t="s">
        <v>463</v>
      </c>
      <c r="E696" s="139" t="s">
        <v>464</v>
      </c>
      <c r="F696" s="139" t="s">
        <v>180</v>
      </c>
      <c r="G696" s="139" t="s">
        <v>1110</v>
      </c>
      <c r="H696" s="140">
        <v>3577</v>
      </c>
      <c r="I696" s="138">
        <v>3</v>
      </c>
      <c r="J696" s="141">
        <f>สกลนคร!F31</f>
        <v>465633.27</v>
      </c>
      <c r="K696" s="142">
        <f>สกลนคร!AH31</f>
        <v>809920.85</v>
      </c>
      <c r="L696" s="143">
        <f>สกลนคร!AI31</f>
        <v>2547687.7800000003</v>
      </c>
      <c r="M696" s="143">
        <f>สกลนคร!AJ31</f>
        <v>2275839.1199999996</v>
      </c>
      <c r="N696" s="139"/>
      <c r="O696" s="139"/>
      <c r="P696" s="139"/>
      <c r="Q696" s="131">
        <f t="shared" si="24"/>
        <v>271848.66000000061</v>
      </c>
      <c r="R696" s="132">
        <f t="shared" si="25"/>
        <v>712.24148168856595</v>
      </c>
    </row>
    <row r="697" spans="1:18" x14ac:dyDescent="0.4">
      <c r="A697" s="138">
        <v>12</v>
      </c>
      <c r="B697" s="139" t="s">
        <v>61</v>
      </c>
      <c r="C697" s="139" t="s">
        <v>462</v>
      </c>
      <c r="D697" s="139" t="s">
        <v>463</v>
      </c>
      <c r="E697" s="139" t="s">
        <v>464</v>
      </c>
      <c r="F697" s="139" t="s">
        <v>180</v>
      </c>
      <c r="G697" s="139" t="s">
        <v>1111</v>
      </c>
      <c r="H697" s="140">
        <v>3159</v>
      </c>
      <c r="I697" s="138">
        <v>3</v>
      </c>
      <c r="J697" s="141">
        <f>สกลนคร!F32</f>
        <v>314382.78000000003</v>
      </c>
      <c r="K697" s="142">
        <f>สกลนคร!AH32</f>
        <v>452525.28</v>
      </c>
      <c r="L697" s="143">
        <f>สกลนคร!AI32</f>
        <v>3443730.8899999997</v>
      </c>
      <c r="M697" s="143">
        <f>สกลนคร!AJ32</f>
        <v>3571761.02</v>
      </c>
      <c r="N697" s="139"/>
      <c r="O697" s="139"/>
      <c r="P697" s="139"/>
      <c r="Q697" s="131">
        <f t="shared" si="24"/>
        <v>-128030.13000000035</v>
      </c>
      <c r="R697" s="132">
        <f t="shared" si="25"/>
        <v>1090.1332352010129</v>
      </c>
    </row>
    <row r="698" spans="1:18" x14ac:dyDescent="0.4">
      <c r="A698" s="138">
        <v>13</v>
      </c>
      <c r="B698" s="139" t="s">
        <v>61</v>
      </c>
      <c r="C698" s="139" t="s">
        <v>462</v>
      </c>
      <c r="D698" s="139" t="s">
        <v>463</v>
      </c>
      <c r="E698" s="139" t="s">
        <v>464</v>
      </c>
      <c r="F698" s="139" t="s">
        <v>180</v>
      </c>
      <c r="G698" s="139" t="s">
        <v>1112</v>
      </c>
      <c r="H698" s="140">
        <v>3764</v>
      </c>
      <c r="I698" s="138">
        <v>3</v>
      </c>
      <c r="J698" s="141">
        <f>สกลนคร!F33</f>
        <v>425473.23</v>
      </c>
      <c r="K698" s="142">
        <f>สกลนคร!AH33</f>
        <v>564913.96</v>
      </c>
      <c r="L698" s="143">
        <f>สกลนคร!AI33</f>
        <v>2591703.5699999998</v>
      </c>
      <c r="M698" s="143">
        <f>สกลนคร!AJ33</f>
        <v>2362004.14</v>
      </c>
      <c r="N698" s="139"/>
      <c r="O698" s="139"/>
      <c r="P698" s="139"/>
      <c r="Q698" s="131">
        <f t="shared" si="24"/>
        <v>229699.4299999997</v>
      </c>
      <c r="R698" s="132">
        <f t="shared" si="25"/>
        <v>688.55036397449521</v>
      </c>
    </row>
    <row r="699" spans="1:18" x14ac:dyDescent="0.4">
      <c r="A699" s="138">
        <v>14</v>
      </c>
      <c r="B699" s="139" t="s">
        <v>61</v>
      </c>
      <c r="C699" s="139" t="s">
        <v>462</v>
      </c>
      <c r="D699" s="139" t="s">
        <v>463</v>
      </c>
      <c r="E699" s="139" t="s">
        <v>464</v>
      </c>
      <c r="F699" s="139" t="s">
        <v>180</v>
      </c>
      <c r="G699" s="139" t="s">
        <v>1113</v>
      </c>
      <c r="H699" s="140">
        <v>6209</v>
      </c>
      <c r="I699" s="138">
        <v>5</v>
      </c>
      <c r="J699" s="141">
        <f>สกลนคร!F34</f>
        <v>660814.43999999994</v>
      </c>
      <c r="K699" s="142">
        <f>สกลนคร!AH34</f>
        <v>764850.94</v>
      </c>
      <c r="L699" s="143">
        <f>สกลนคร!AI34</f>
        <v>2847781.06</v>
      </c>
      <c r="M699" s="143">
        <f>สกลนคร!AJ34</f>
        <v>2540260.2600000002</v>
      </c>
      <c r="N699" s="139"/>
      <c r="O699" s="139"/>
      <c r="P699" s="139"/>
      <c r="Q699" s="131">
        <f t="shared" si="24"/>
        <v>307520.79999999981</v>
      </c>
      <c r="R699" s="132">
        <f t="shared" si="25"/>
        <v>458.65373812208088</v>
      </c>
    </row>
    <row r="700" spans="1:18" x14ac:dyDescent="0.4">
      <c r="A700" s="138">
        <v>15</v>
      </c>
      <c r="B700" s="139" t="s">
        <v>61</v>
      </c>
      <c r="C700" s="139" t="s">
        <v>462</v>
      </c>
      <c r="D700" s="139" t="s">
        <v>463</v>
      </c>
      <c r="E700" s="139" t="s">
        <v>464</v>
      </c>
      <c r="F700" s="139" t="s">
        <v>180</v>
      </c>
      <c r="G700" s="139" t="s">
        <v>1114</v>
      </c>
      <c r="H700" s="140">
        <v>4488</v>
      </c>
      <c r="I700" s="138">
        <v>3</v>
      </c>
      <c r="J700" s="141">
        <f>สกลนคร!F35</f>
        <v>1109540.3600000001</v>
      </c>
      <c r="K700" s="142">
        <f>สกลนคร!AH35</f>
        <v>1242716.07</v>
      </c>
      <c r="L700" s="143">
        <f>สกลนคร!AI35</f>
        <v>3797196.77</v>
      </c>
      <c r="M700" s="143">
        <f>สกลนคร!AJ35</f>
        <v>3530967.36</v>
      </c>
      <c r="N700" s="139"/>
      <c r="O700" s="139"/>
      <c r="P700" s="139"/>
      <c r="Q700" s="131">
        <f t="shared" si="24"/>
        <v>266229.41000000015</v>
      </c>
      <c r="R700" s="132">
        <f t="shared" si="25"/>
        <v>846.07771167557928</v>
      </c>
    </row>
    <row r="701" spans="1:18" x14ac:dyDescent="0.4">
      <c r="A701" s="138">
        <v>16</v>
      </c>
      <c r="B701" s="139" t="s">
        <v>61</v>
      </c>
      <c r="C701" s="139" t="s">
        <v>462</v>
      </c>
      <c r="D701" s="139" t="s">
        <v>463</v>
      </c>
      <c r="E701" s="139" t="s">
        <v>464</v>
      </c>
      <c r="F701" s="139" t="s">
        <v>180</v>
      </c>
      <c r="G701" s="139" t="s">
        <v>1115</v>
      </c>
      <c r="H701" s="140">
        <v>3391</v>
      </c>
      <c r="I701" s="138">
        <v>3</v>
      </c>
      <c r="J701" s="141">
        <f>สกลนคร!F36</f>
        <v>286685.71999999997</v>
      </c>
      <c r="K701" s="142">
        <f>สกลนคร!AH36</f>
        <v>428383.04</v>
      </c>
      <c r="L701" s="143">
        <f>สกลนคร!AI36</f>
        <v>2762623.0300000003</v>
      </c>
      <c r="M701" s="143">
        <f>สกลนคร!AJ36</f>
        <v>2672231.8400000003</v>
      </c>
      <c r="N701" s="139"/>
      <c r="O701" s="139"/>
      <c r="P701" s="139"/>
      <c r="Q701" s="131">
        <f t="shared" si="24"/>
        <v>90391.189999999944</v>
      </c>
      <c r="R701" s="132">
        <f t="shared" si="25"/>
        <v>814.69272485992337</v>
      </c>
    </row>
    <row r="702" spans="1:18" x14ac:dyDescent="0.4">
      <c r="A702" s="138">
        <v>17</v>
      </c>
      <c r="B702" s="139" t="s">
        <v>61</v>
      </c>
      <c r="C702" s="139" t="s">
        <v>462</v>
      </c>
      <c r="D702" s="139" t="s">
        <v>463</v>
      </c>
      <c r="E702" s="139" t="s">
        <v>464</v>
      </c>
      <c r="F702" s="139" t="s">
        <v>180</v>
      </c>
      <c r="G702" s="139" t="s">
        <v>1116</v>
      </c>
      <c r="H702" s="140">
        <v>2999</v>
      </c>
      <c r="I702" s="138">
        <v>2</v>
      </c>
      <c r="J702" s="141">
        <f>สกลนคร!F37</f>
        <v>223752.89</v>
      </c>
      <c r="K702" s="142">
        <f>สกลนคร!AH37</f>
        <v>278733.51</v>
      </c>
      <c r="L702" s="143">
        <f>สกลนคร!AI37</f>
        <v>3246926.8200000003</v>
      </c>
      <c r="M702" s="143">
        <f>สกลนคร!AJ37</f>
        <v>3263390.69</v>
      </c>
      <c r="N702" s="139"/>
      <c r="O702" s="139"/>
      <c r="P702" s="139"/>
      <c r="Q702" s="131">
        <f t="shared" si="24"/>
        <v>-16463.869999999646</v>
      </c>
      <c r="R702" s="132">
        <f t="shared" si="25"/>
        <v>1082.6698299433144</v>
      </c>
    </row>
    <row r="703" spans="1:18" x14ac:dyDescent="0.4">
      <c r="A703" s="138">
        <v>18</v>
      </c>
      <c r="B703" s="139" t="s">
        <v>61</v>
      </c>
      <c r="C703" s="139" t="s">
        <v>462</v>
      </c>
      <c r="D703" s="139" t="s">
        <v>463</v>
      </c>
      <c r="E703" s="139" t="s">
        <v>464</v>
      </c>
      <c r="F703" s="139" t="s">
        <v>180</v>
      </c>
      <c r="G703" s="139" t="s">
        <v>1117</v>
      </c>
      <c r="H703" s="140">
        <v>4590</v>
      </c>
      <c r="I703" s="138">
        <v>4</v>
      </c>
      <c r="J703" s="141">
        <f>สกลนคร!F38</f>
        <v>212557.85</v>
      </c>
      <c r="K703" s="142">
        <f>สกลนคร!AH38</f>
        <v>253964.78000000003</v>
      </c>
      <c r="L703" s="143">
        <f>สกลนคร!AI38</f>
        <v>1638412.6</v>
      </c>
      <c r="M703" s="143">
        <f>สกลนคร!AJ38</f>
        <v>1720781.47</v>
      </c>
      <c r="N703" s="139"/>
      <c r="O703" s="139"/>
      <c r="P703" s="139"/>
      <c r="Q703" s="131">
        <f t="shared" si="24"/>
        <v>-82368.869999999879</v>
      </c>
      <c r="R703" s="132">
        <f t="shared" si="25"/>
        <v>356.95263616557736</v>
      </c>
    </row>
    <row r="704" spans="1:18" x14ac:dyDescent="0.4">
      <c r="A704" s="138">
        <v>19</v>
      </c>
      <c r="B704" s="139" t="s">
        <v>61</v>
      </c>
      <c r="C704" s="139" t="s">
        <v>462</v>
      </c>
      <c r="D704" s="139" t="s">
        <v>463</v>
      </c>
      <c r="E704" s="139" t="s">
        <v>464</v>
      </c>
      <c r="F704" s="139" t="s">
        <v>180</v>
      </c>
      <c r="G704" s="139" t="s">
        <v>1118</v>
      </c>
      <c r="H704" s="140">
        <v>3000</v>
      </c>
      <c r="I704" s="138">
        <v>2</v>
      </c>
      <c r="J704" s="141">
        <f>สกลนคร!F39</f>
        <v>68548.350000000006</v>
      </c>
      <c r="K704" s="142">
        <f>สกลนคร!AH39</f>
        <v>108671.68000000001</v>
      </c>
      <c r="L704" s="143">
        <f>สกลนคร!AI39</f>
        <v>3249011.05</v>
      </c>
      <c r="M704" s="143">
        <f>สกลนคร!AJ39</f>
        <v>3853729.6399999997</v>
      </c>
      <c r="N704" s="139"/>
      <c r="O704" s="139"/>
      <c r="P704" s="139"/>
      <c r="Q704" s="131">
        <f t="shared" si="24"/>
        <v>-604718.58999999985</v>
      </c>
      <c r="R704" s="132">
        <f t="shared" si="25"/>
        <v>1083.0036833333334</v>
      </c>
    </row>
    <row r="705" spans="1:18" x14ac:dyDescent="0.4">
      <c r="A705" s="138">
        <v>20</v>
      </c>
      <c r="B705" s="139" t="s">
        <v>61</v>
      </c>
      <c r="C705" s="139" t="s">
        <v>462</v>
      </c>
      <c r="D705" s="139" t="s">
        <v>463</v>
      </c>
      <c r="E705" s="139" t="s">
        <v>464</v>
      </c>
      <c r="F705" s="139" t="s">
        <v>180</v>
      </c>
      <c r="G705" s="139" t="s">
        <v>1119</v>
      </c>
      <c r="H705" s="140">
        <v>2556</v>
      </c>
      <c r="I705" s="138">
        <v>2</v>
      </c>
      <c r="J705" s="141">
        <f>สกลนคร!F40</f>
        <v>493853.55</v>
      </c>
      <c r="K705" s="142">
        <f>สกลนคร!AH40</f>
        <v>572791.72</v>
      </c>
      <c r="L705" s="143">
        <f>สกลนคร!AI40</f>
        <v>2467454.7199999997</v>
      </c>
      <c r="M705" s="143">
        <f>สกลนคร!AJ40</f>
        <v>2118988.6100000003</v>
      </c>
      <c r="N705" s="139"/>
      <c r="O705" s="139"/>
      <c r="P705" s="139"/>
      <c r="Q705" s="131">
        <f t="shared" si="24"/>
        <v>348466.1099999994</v>
      </c>
      <c r="R705" s="132">
        <f t="shared" si="25"/>
        <v>965.35787167449132</v>
      </c>
    </row>
    <row r="706" spans="1:18" x14ac:dyDescent="0.4">
      <c r="A706" s="138">
        <v>21</v>
      </c>
      <c r="B706" s="139" t="s">
        <v>61</v>
      </c>
      <c r="C706" s="139" t="s">
        <v>462</v>
      </c>
      <c r="D706" s="139" t="s">
        <v>463</v>
      </c>
      <c r="E706" s="139" t="s">
        <v>464</v>
      </c>
      <c r="F706" s="139" t="s">
        <v>180</v>
      </c>
      <c r="G706" s="139" t="s">
        <v>1120</v>
      </c>
      <c r="H706" s="140">
        <v>4700</v>
      </c>
      <c r="I706" s="138">
        <v>4</v>
      </c>
      <c r="J706" s="141">
        <f>สกลนคร!F41</f>
        <v>462729.46</v>
      </c>
      <c r="K706" s="142">
        <f>สกลนคร!AH41</f>
        <v>527945.13</v>
      </c>
      <c r="L706" s="143">
        <f>สกลนคร!AI41</f>
        <v>2298315.9500000002</v>
      </c>
      <c r="M706" s="143">
        <f>สกลนคร!AJ41</f>
        <v>2321619.66</v>
      </c>
      <c r="N706" s="139"/>
      <c r="O706" s="139"/>
      <c r="P706" s="139"/>
      <c r="Q706" s="131">
        <f t="shared" si="24"/>
        <v>-23303.709999999963</v>
      </c>
      <c r="R706" s="132">
        <f t="shared" si="25"/>
        <v>489.00339361702129</v>
      </c>
    </row>
    <row r="707" spans="1:18" x14ac:dyDescent="0.4">
      <c r="A707" s="138">
        <v>22</v>
      </c>
      <c r="B707" s="139" t="s">
        <v>61</v>
      </c>
      <c r="C707" s="139" t="s">
        <v>462</v>
      </c>
      <c r="D707" s="139" t="s">
        <v>463</v>
      </c>
      <c r="E707" s="139" t="s">
        <v>464</v>
      </c>
      <c r="F707" s="139" t="s">
        <v>180</v>
      </c>
      <c r="G707" s="139" t="s">
        <v>1121</v>
      </c>
      <c r="H707" s="140">
        <v>4500</v>
      </c>
      <c r="I707" s="138">
        <v>3</v>
      </c>
      <c r="J707" s="141">
        <f>สกลนคร!F42</f>
        <v>270600.06</v>
      </c>
      <c r="K707" s="142">
        <f>สกลนคร!AH42</f>
        <v>390141.3</v>
      </c>
      <c r="L707" s="143">
        <f>สกลนคร!AI42</f>
        <v>3029263.83</v>
      </c>
      <c r="M707" s="143">
        <f>สกลนคร!AJ42</f>
        <v>3180615.5300000003</v>
      </c>
      <c r="N707" s="139"/>
      <c r="O707" s="139"/>
      <c r="P707" s="139"/>
      <c r="Q707" s="131">
        <f t="shared" si="24"/>
        <v>-151351.70000000019</v>
      </c>
      <c r="R707" s="132">
        <f t="shared" si="25"/>
        <v>673.16974000000005</v>
      </c>
    </row>
    <row r="708" spans="1:18" x14ac:dyDescent="0.4">
      <c r="A708" s="138">
        <v>23</v>
      </c>
      <c r="B708" s="139" t="s">
        <v>61</v>
      </c>
      <c r="C708" s="139" t="s">
        <v>462</v>
      </c>
      <c r="D708" s="139" t="s">
        <v>463</v>
      </c>
      <c r="E708" s="139" t="s">
        <v>464</v>
      </c>
      <c r="F708" s="139" t="s">
        <v>180</v>
      </c>
      <c r="G708" s="139" t="s">
        <v>1122</v>
      </c>
      <c r="H708" s="140">
        <v>4629</v>
      </c>
      <c r="I708" s="138">
        <v>4</v>
      </c>
      <c r="J708" s="141">
        <f>สกลนคร!F43</f>
        <v>116834.11</v>
      </c>
      <c r="K708" s="142">
        <f>สกลนคร!AH43</f>
        <v>359225.89</v>
      </c>
      <c r="L708" s="143">
        <f>สกลนคร!AI43</f>
        <v>1707122.94</v>
      </c>
      <c r="M708" s="143">
        <f>สกลนคร!AJ43</f>
        <v>1537054.4900000002</v>
      </c>
      <c r="N708" s="139"/>
      <c r="O708" s="139"/>
      <c r="P708" s="139"/>
      <c r="Q708" s="131">
        <f t="shared" si="24"/>
        <v>170068.44999999972</v>
      </c>
      <c r="R708" s="132">
        <f t="shared" si="25"/>
        <v>368.78871030460141</v>
      </c>
    </row>
    <row r="709" spans="1:18" x14ac:dyDescent="0.4">
      <c r="A709" s="138">
        <v>24</v>
      </c>
      <c r="B709" s="139" t="s">
        <v>61</v>
      </c>
      <c r="C709" s="139" t="s">
        <v>462</v>
      </c>
      <c r="D709" s="139" t="s">
        <v>463</v>
      </c>
      <c r="E709" s="139" t="s">
        <v>464</v>
      </c>
      <c r="F709" s="139" t="s">
        <v>180</v>
      </c>
      <c r="G709" s="139" t="s">
        <v>1123</v>
      </c>
      <c r="H709" s="140">
        <v>2828</v>
      </c>
      <c r="I709" s="138">
        <v>2</v>
      </c>
      <c r="J709" s="141">
        <f>สกลนคร!F44</f>
        <v>642411.23</v>
      </c>
      <c r="K709" s="142">
        <f>สกลนคร!AH44</f>
        <v>821619.72</v>
      </c>
      <c r="L709" s="143">
        <f>สกลนคร!AI44</f>
        <v>2128930.1399999997</v>
      </c>
      <c r="M709" s="143">
        <f>สกลนคร!AJ44</f>
        <v>2315688.33</v>
      </c>
      <c r="N709" s="139"/>
      <c r="O709" s="139"/>
      <c r="P709" s="139"/>
      <c r="Q709" s="131">
        <f t="shared" si="24"/>
        <v>-186758.19000000041</v>
      </c>
      <c r="R709" s="132">
        <f t="shared" si="25"/>
        <v>752.80415134370571</v>
      </c>
    </row>
    <row r="710" spans="1:18" x14ac:dyDescent="0.4">
      <c r="A710" s="138">
        <v>25</v>
      </c>
      <c r="B710" s="139" t="s">
        <v>61</v>
      </c>
      <c r="C710" s="139" t="s">
        <v>462</v>
      </c>
      <c r="D710" s="139" t="s">
        <v>463</v>
      </c>
      <c r="E710" s="139" t="s">
        <v>464</v>
      </c>
      <c r="F710" s="139" t="s">
        <v>180</v>
      </c>
      <c r="G710" s="139" t="s">
        <v>1124</v>
      </c>
      <c r="H710" s="140">
        <v>2529</v>
      </c>
      <c r="I710" s="138">
        <v>2</v>
      </c>
      <c r="J710" s="141">
        <f>สกลนคร!F45</f>
        <v>194119.84</v>
      </c>
      <c r="K710" s="142">
        <f>สกลนคร!AH45</f>
        <v>254571.8</v>
      </c>
      <c r="L710" s="143">
        <f>สกลนคร!AI45</f>
        <v>2490485.23</v>
      </c>
      <c r="M710" s="143">
        <f>สกลนคร!AJ45</f>
        <v>2875515.7</v>
      </c>
      <c r="N710" s="139"/>
      <c r="O710" s="139"/>
      <c r="P710" s="139"/>
      <c r="Q710" s="131">
        <f t="shared" si="24"/>
        <v>-385030.4700000002</v>
      </c>
      <c r="R710" s="132">
        <f t="shared" si="25"/>
        <v>984.77075128509296</v>
      </c>
    </row>
    <row r="711" spans="1:18" s="150" customFormat="1" x14ac:dyDescent="0.4">
      <c r="A711" s="144">
        <v>1</v>
      </c>
      <c r="B711" s="145" t="s">
        <v>61</v>
      </c>
      <c r="C711" s="145"/>
      <c r="D711" s="145"/>
      <c r="E711" s="145" t="s">
        <v>77</v>
      </c>
      <c r="F711" s="145"/>
      <c r="G711" s="145" t="s">
        <v>466</v>
      </c>
      <c r="H711" s="151">
        <f>SUM(H686:H710)</f>
        <v>106936</v>
      </c>
      <c r="I711" s="144"/>
      <c r="J711" s="147">
        <f>SUM(J686:J710)</f>
        <v>10019160.09</v>
      </c>
      <c r="K711" s="147">
        <f>SUM(K686:K710)</f>
        <v>13435354.040000001</v>
      </c>
      <c r="L711" s="147">
        <f>SUM(L686:L710)</f>
        <v>73169812.450000018</v>
      </c>
      <c r="M711" s="147">
        <f>SUM(M686:M710)</f>
        <v>71674991.320000008</v>
      </c>
      <c r="N711" s="145">
        <v>24</v>
      </c>
      <c r="O711" s="145">
        <v>24</v>
      </c>
      <c r="P711" s="145">
        <f>N711-O711</f>
        <v>0</v>
      </c>
      <c r="Q711" s="148">
        <f t="shared" ref="Q711:Q774" si="27">L711-M711</f>
        <v>1494821.1300000101</v>
      </c>
      <c r="R711" s="149">
        <f>L711/H711</f>
        <v>684.23928751776782</v>
      </c>
    </row>
    <row r="712" spans="1:18" x14ac:dyDescent="0.4">
      <c r="A712" s="138">
        <v>1</v>
      </c>
      <c r="B712" s="139" t="s">
        <v>61</v>
      </c>
      <c r="C712" s="139" t="s">
        <v>467</v>
      </c>
      <c r="D712" s="139" t="s">
        <v>82</v>
      </c>
      <c r="E712" s="139" t="s">
        <v>468</v>
      </c>
      <c r="F712" s="139" t="s">
        <v>210</v>
      </c>
      <c r="G712" s="139" t="s">
        <v>469</v>
      </c>
      <c r="H712" s="140"/>
      <c r="I712" s="138"/>
      <c r="J712" s="141"/>
      <c r="K712" s="142"/>
      <c r="L712" s="143"/>
      <c r="M712" s="143"/>
      <c r="N712" s="139"/>
      <c r="O712" s="139"/>
      <c r="P712" s="139"/>
    </row>
    <row r="713" spans="1:18" x14ac:dyDescent="0.4">
      <c r="A713" s="138">
        <v>2</v>
      </c>
      <c r="B713" s="139" t="s">
        <v>61</v>
      </c>
      <c r="C713" s="139" t="s">
        <v>467</v>
      </c>
      <c r="D713" s="139" t="s">
        <v>82</v>
      </c>
      <c r="E713" s="139" t="s">
        <v>468</v>
      </c>
      <c r="F713" s="139" t="s">
        <v>180</v>
      </c>
      <c r="G713" s="139" t="s">
        <v>1125</v>
      </c>
      <c r="H713" s="140">
        <v>5981</v>
      </c>
      <c r="I713" s="138">
        <v>4</v>
      </c>
      <c r="J713" s="141">
        <f>สกลนคร!F46</f>
        <v>436812.55</v>
      </c>
      <c r="K713" s="142">
        <f>สกลนคร!AH46</f>
        <v>685416.45</v>
      </c>
      <c r="L713" s="143">
        <f>สกลนคร!AI46</f>
        <v>4292436.58</v>
      </c>
      <c r="M713" s="143">
        <f>สกลนคร!AJ46</f>
        <v>3797535.1599999997</v>
      </c>
      <c r="N713" s="139"/>
      <c r="O713" s="139"/>
      <c r="P713" s="139"/>
      <c r="Q713" s="131">
        <f t="shared" si="27"/>
        <v>494901.42000000039</v>
      </c>
      <c r="R713" s="132">
        <f t="shared" ref="R713:R774" si="28">L713/H713</f>
        <v>717.67874602909217</v>
      </c>
    </row>
    <row r="714" spans="1:18" x14ac:dyDescent="0.4">
      <c r="A714" s="138">
        <v>3</v>
      </c>
      <c r="B714" s="139" t="s">
        <v>61</v>
      </c>
      <c r="C714" s="139" t="s">
        <v>467</v>
      </c>
      <c r="D714" s="139" t="s">
        <v>82</v>
      </c>
      <c r="E714" s="139" t="s">
        <v>468</v>
      </c>
      <c r="F714" s="139" t="s">
        <v>180</v>
      </c>
      <c r="G714" s="139" t="s">
        <v>1126</v>
      </c>
      <c r="H714" s="140">
        <v>5608</v>
      </c>
      <c r="I714" s="138">
        <v>4</v>
      </c>
      <c r="J714" s="141">
        <f>สกลนคร!F47</f>
        <v>232472.78</v>
      </c>
      <c r="K714" s="142">
        <f>สกลนคร!AH47</f>
        <v>455262.70999999996</v>
      </c>
      <c r="L714" s="143">
        <f>สกลนคร!AI47</f>
        <v>5286299.13</v>
      </c>
      <c r="M714" s="143">
        <f>สกลนคร!AJ47</f>
        <v>4091320.9000000004</v>
      </c>
      <c r="N714" s="139"/>
      <c r="O714" s="139"/>
      <c r="P714" s="139"/>
      <c r="Q714" s="131">
        <f t="shared" si="27"/>
        <v>1194978.2299999995</v>
      </c>
      <c r="R714" s="132">
        <f t="shared" si="28"/>
        <v>942.63536554921541</v>
      </c>
    </row>
    <row r="715" spans="1:18" x14ac:dyDescent="0.4">
      <c r="A715" s="138">
        <v>4</v>
      </c>
      <c r="B715" s="139" t="s">
        <v>61</v>
      </c>
      <c r="C715" s="139" t="s">
        <v>467</v>
      </c>
      <c r="D715" s="139" t="s">
        <v>82</v>
      </c>
      <c r="E715" s="139" t="s">
        <v>468</v>
      </c>
      <c r="F715" s="139" t="s">
        <v>180</v>
      </c>
      <c r="G715" s="139" t="s">
        <v>1127</v>
      </c>
      <c r="H715" s="140">
        <v>3981</v>
      </c>
      <c r="I715" s="138">
        <v>3</v>
      </c>
      <c r="J715" s="141">
        <f>สกลนคร!F48</f>
        <v>249371.29</v>
      </c>
      <c r="K715" s="142">
        <f>สกลนคร!AH48</f>
        <v>450180.99</v>
      </c>
      <c r="L715" s="143">
        <f>สกลนคร!AI48</f>
        <v>4871027.9799999995</v>
      </c>
      <c r="M715" s="143">
        <f>สกลนคร!AJ48</f>
        <v>4628064.8899999997</v>
      </c>
      <c r="N715" s="139"/>
      <c r="O715" s="139"/>
      <c r="P715" s="139"/>
      <c r="Q715" s="131">
        <f t="shared" si="27"/>
        <v>242963.08999999985</v>
      </c>
      <c r="R715" s="132">
        <f t="shared" si="28"/>
        <v>1223.5689475006279</v>
      </c>
    </row>
    <row r="716" spans="1:18" x14ac:dyDescent="0.4">
      <c r="A716" s="138">
        <v>5</v>
      </c>
      <c r="B716" s="139" t="s">
        <v>61</v>
      </c>
      <c r="C716" s="139" t="s">
        <v>467</v>
      </c>
      <c r="D716" s="139" t="s">
        <v>82</v>
      </c>
      <c r="E716" s="139" t="s">
        <v>468</v>
      </c>
      <c r="F716" s="139" t="s">
        <v>180</v>
      </c>
      <c r="G716" s="139" t="s">
        <v>1128</v>
      </c>
      <c r="H716" s="140">
        <v>2676</v>
      </c>
      <c r="I716" s="138">
        <v>2</v>
      </c>
      <c r="J716" s="141">
        <f>สกลนคร!F49</f>
        <v>17659.45</v>
      </c>
      <c r="K716" s="142">
        <f>สกลนคร!AH49</f>
        <v>150506.88</v>
      </c>
      <c r="L716" s="143">
        <f>สกลนคร!AI49</f>
        <v>3006570.09</v>
      </c>
      <c r="M716" s="143">
        <f>สกลนคร!AJ49</f>
        <v>2806907.94</v>
      </c>
      <c r="N716" s="139"/>
      <c r="O716" s="139"/>
      <c r="P716" s="139"/>
      <c r="Q716" s="131">
        <f t="shared" si="27"/>
        <v>199662.14999999991</v>
      </c>
      <c r="R716" s="132">
        <f t="shared" si="28"/>
        <v>1123.531423766816</v>
      </c>
    </row>
    <row r="717" spans="1:18" x14ac:dyDescent="0.4">
      <c r="A717" s="138">
        <v>6</v>
      </c>
      <c r="B717" s="139" t="s">
        <v>61</v>
      </c>
      <c r="C717" s="139" t="s">
        <v>467</v>
      </c>
      <c r="D717" s="139" t="s">
        <v>82</v>
      </c>
      <c r="E717" s="139" t="s">
        <v>468</v>
      </c>
      <c r="F717" s="139" t="s">
        <v>180</v>
      </c>
      <c r="G717" s="139" t="s">
        <v>1129</v>
      </c>
      <c r="H717" s="140">
        <v>4612</v>
      </c>
      <c r="I717" s="138">
        <v>4</v>
      </c>
      <c r="J717" s="141">
        <f>สกลนคร!F50</f>
        <v>248969.43</v>
      </c>
      <c r="K717" s="142">
        <f>สกลนคร!AH50</f>
        <v>385211.29999999993</v>
      </c>
      <c r="L717" s="143">
        <f>สกลนคร!AI50</f>
        <v>4778686.1500000004</v>
      </c>
      <c r="M717" s="143">
        <f>สกลนคร!AJ50</f>
        <v>4085832.48</v>
      </c>
      <c r="N717" s="139"/>
      <c r="O717" s="139"/>
      <c r="P717" s="139"/>
      <c r="Q717" s="131">
        <f t="shared" si="27"/>
        <v>692853.67000000039</v>
      </c>
      <c r="R717" s="132">
        <f t="shared" si="28"/>
        <v>1036.1418365134432</v>
      </c>
    </row>
    <row r="718" spans="1:18" x14ac:dyDescent="0.4">
      <c r="A718" s="138">
        <v>7</v>
      </c>
      <c r="B718" s="139" t="s">
        <v>61</v>
      </c>
      <c r="C718" s="139" t="s">
        <v>467</v>
      </c>
      <c r="D718" s="139" t="s">
        <v>82</v>
      </c>
      <c r="E718" s="139" t="s">
        <v>468</v>
      </c>
      <c r="F718" s="139" t="s">
        <v>180</v>
      </c>
      <c r="G718" s="139" t="s">
        <v>1130</v>
      </c>
      <c r="H718" s="140">
        <v>3723</v>
      </c>
      <c r="I718" s="138">
        <v>3</v>
      </c>
      <c r="J718" s="141">
        <f>สกลนคร!F51</f>
        <v>160670.04999999999</v>
      </c>
      <c r="K718" s="142">
        <f>สกลนคร!AH51</f>
        <v>308658.52</v>
      </c>
      <c r="L718" s="143">
        <f>สกลนคร!AI51</f>
        <v>2865953.64</v>
      </c>
      <c r="M718" s="143">
        <f>สกลนคร!AJ51</f>
        <v>2633267.5300000003</v>
      </c>
      <c r="N718" s="139"/>
      <c r="O718" s="139"/>
      <c r="P718" s="139"/>
      <c r="Q718" s="131">
        <f t="shared" si="27"/>
        <v>232686.10999999987</v>
      </c>
      <c r="R718" s="132">
        <f t="shared" si="28"/>
        <v>769.7968412570508</v>
      </c>
    </row>
    <row r="719" spans="1:18" s="150" customFormat="1" x14ac:dyDescent="0.4">
      <c r="A719" s="144">
        <v>2</v>
      </c>
      <c r="B719" s="145" t="s">
        <v>61</v>
      </c>
      <c r="C719" s="145"/>
      <c r="D719" s="145"/>
      <c r="E719" s="145" t="s">
        <v>77</v>
      </c>
      <c r="F719" s="145"/>
      <c r="G719" s="145" t="s">
        <v>470</v>
      </c>
      <c r="H719" s="151">
        <f>SUM(H712:H718)</f>
        <v>26581</v>
      </c>
      <c r="I719" s="144"/>
      <c r="J719" s="147">
        <f>SUM(J712:J718)</f>
        <v>1345955.55</v>
      </c>
      <c r="K719" s="147">
        <f>SUM(K712:K718)</f>
        <v>2435236.8499999996</v>
      </c>
      <c r="L719" s="147">
        <f>SUM(L712:L718)</f>
        <v>25100973.57</v>
      </c>
      <c r="M719" s="147">
        <f>SUM(M712:M718)</f>
        <v>22042928.899999999</v>
      </c>
      <c r="N719" s="145">
        <v>6</v>
      </c>
      <c r="O719" s="145">
        <v>6</v>
      </c>
      <c r="P719" s="145">
        <f>N719-O719</f>
        <v>0</v>
      </c>
      <c r="Q719" s="148">
        <f t="shared" si="27"/>
        <v>3058044.6700000018</v>
      </c>
      <c r="R719" s="149">
        <f>L719/H719</f>
        <v>944.32013731612813</v>
      </c>
    </row>
    <row r="720" spans="1:18" s="150" customFormat="1" x14ac:dyDescent="0.4">
      <c r="A720" s="210">
        <v>1</v>
      </c>
      <c r="B720" s="181" t="s">
        <v>61</v>
      </c>
      <c r="C720" s="181" t="s">
        <v>471</v>
      </c>
      <c r="D720" s="181" t="s">
        <v>89</v>
      </c>
      <c r="E720" s="181" t="s">
        <v>472</v>
      </c>
      <c r="F720" s="181" t="s">
        <v>210</v>
      </c>
      <c r="G720" s="181" t="s">
        <v>472</v>
      </c>
      <c r="H720" s="228"/>
      <c r="I720" s="210"/>
      <c r="J720" s="229"/>
      <c r="K720" s="230"/>
      <c r="L720" s="180"/>
      <c r="M720" s="180"/>
      <c r="N720" s="181"/>
      <c r="O720" s="181"/>
      <c r="P720" s="181"/>
      <c r="Q720" s="148"/>
      <c r="R720" s="149"/>
    </row>
    <row r="721" spans="1:18" x14ac:dyDescent="0.4">
      <c r="A721" s="138">
        <v>2</v>
      </c>
      <c r="B721" s="139" t="s">
        <v>61</v>
      </c>
      <c r="C721" s="139" t="s">
        <v>471</v>
      </c>
      <c r="D721" s="139" t="s">
        <v>89</v>
      </c>
      <c r="E721" s="139" t="s">
        <v>472</v>
      </c>
      <c r="F721" s="139" t="s">
        <v>180</v>
      </c>
      <c r="G721" s="139" t="s">
        <v>1131</v>
      </c>
      <c r="H721" s="140">
        <v>4086</v>
      </c>
      <c r="I721" s="138">
        <v>3</v>
      </c>
      <c r="J721" s="141">
        <f>สกลนคร!F52</f>
        <v>120048.43</v>
      </c>
      <c r="K721" s="142">
        <f>สกลนคร!AH52</f>
        <v>153377.91</v>
      </c>
      <c r="L721" s="143">
        <f>สกลนคร!AI52</f>
        <v>3003777.9699999997</v>
      </c>
      <c r="M721" s="143">
        <f>สกลนคร!AJ52</f>
        <v>3015644.35</v>
      </c>
      <c r="N721" s="139"/>
      <c r="O721" s="139"/>
      <c r="P721" s="139"/>
      <c r="Q721" s="131">
        <f t="shared" si="27"/>
        <v>-11866.380000000354</v>
      </c>
      <c r="R721" s="132">
        <f t="shared" si="28"/>
        <v>735.13900391581001</v>
      </c>
    </row>
    <row r="722" spans="1:18" x14ac:dyDescent="0.4">
      <c r="A722" s="138">
        <v>3</v>
      </c>
      <c r="B722" s="139" t="s">
        <v>61</v>
      </c>
      <c r="C722" s="139" t="s">
        <v>471</v>
      </c>
      <c r="D722" s="139" t="s">
        <v>89</v>
      </c>
      <c r="E722" s="139" t="s">
        <v>472</v>
      </c>
      <c r="F722" s="139" t="s">
        <v>180</v>
      </c>
      <c r="G722" s="139" t="s">
        <v>1132</v>
      </c>
      <c r="H722" s="140">
        <v>4226</v>
      </c>
      <c r="I722" s="138">
        <v>3</v>
      </c>
      <c r="J722" s="141">
        <f>สกลนคร!F53</f>
        <v>464073.55</v>
      </c>
      <c r="K722" s="142">
        <f>สกลนคร!AH53</f>
        <v>534587.80000000005</v>
      </c>
      <c r="L722" s="143">
        <f>สกลนคร!AI53</f>
        <v>2975180.8400000003</v>
      </c>
      <c r="M722" s="143">
        <f>สกลนคร!AJ53</f>
        <v>2679087.25</v>
      </c>
      <c r="N722" s="139"/>
      <c r="O722" s="139"/>
      <c r="P722" s="139"/>
      <c r="Q722" s="131">
        <f t="shared" si="27"/>
        <v>296093.59000000032</v>
      </c>
      <c r="R722" s="132">
        <f t="shared" si="28"/>
        <v>704.01818267865599</v>
      </c>
    </row>
    <row r="723" spans="1:18" x14ac:dyDescent="0.4">
      <c r="A723" s="138">
        <v>4</v>
      </c>
      <c r="B723" s="139" t="s">
        <v>61</v>
      </c>
      <c r="C723" s="139" t="s">
        <v>471</v>
      </c>
      <c r="D723" s="139" t="s">
        <v>89</v>
      </c>
      <c r="E723" s="139" t="s">
        <v>472</v>
      </c>
      <c r="F723" s="139" t="s">
        <v>180</v>
      </c>
      <c r="G723" s="139" t="s">
        <v>1133</v>
      </c>
      <c r="H723" s="140">
        <v>4483</v>
      </c>
      <c r="I723" s="138">
        <v>3</v>
      </c>
      <c r="J723" s="141">
        <f>สกลนคร!F54</f>
        <v>730695.82</v>
      </c>
      <c r="K723" s="142">
        <f>สกลนคร!AH54</f>
        <v>736665.87</v>
      </c>
      <c r="L723" s="143">
        <f>สกลนคร!AI54</f>
        <v>2940002.02</v>
      </c>
      <c r="M723" s="143">
        <f>สกลนคร!AJ54</f>
        <v>2661522.9900000002</v>
      </c>
      <c r="N723" s="139"/>
      <c r="O723" s="139"/>
      <c r="P723" s="139"/>
      <c r="Q723" s="131">
        <f t="shared" si="27"/>
        <v>278479.0299999998</v>
      </c>
      <c r="R723" s="132">
        <f t="shared" si="28"/>
        <v>655.81129154583982</v>
      </c>
    </row>
    <row r="724" spans="1:18" x14ac:dyDescent="0.4">
      <c r="A724" s="138">
        <v>5</v>
      </c>
      <c r="B724" s="139" t="s">
        <v>61</v>
      </c>
      <c r="C724" s="139" t="s">
        <v>471</v>
      </c>
      <c r="D724" s="139" t="s">
        <v>89</v>
      </c>
      <c r="E724" s="139" t="s">
        <v>472</v>
      </c>
      <c r="F724" s="139" t="s">
        <v>180</v>
      </c>
      <c r="G724" s="139" t="s">
        <v>1134</v>
      </c>
      <c r="H724" s="140">
        <v>3448</v>
      </c>
      <c r="I724" s="138">
        <v>3</v>
      </c>
      <c r="J724" s="141">
        <f>สกลนคร!F55</f>
        <v>141804.42000000001</v>
      </c>
      <c r="K724" s="142">
        <f>สกลนคร!AH55</f>
        <v>202693.46000000002</v>
      </c>
      <c r="L724" s="143">
        <f>สกลนคร!AI55</f>
        <v>2367396.59</v>
      </c>
      <c r="M724" s="143">
        <f>สกลนคร!AJ55</f>
        <v>2431750.1100000003</v>
      </c>
      <c r="N724" s="139"/>
      <c r="O724" s="139"/>
      <c r="P724" s="139"/>
      <c r="Q724" s="131">
        <f t="shared" si="27"/>
        <v>-64353.520000000484</v>
      </c>
      <c r="R724" s="132">
        <f t="shared" si="28"/>
        <v>686.59993909512752</v>
      </c>
    </row>
    <row r="725" spans="1:18" x14ac:dyDescent="0.4">
      <c r="A725" s="138">
        <v>6</v>
      </c>
      <c r="B725" s="139" t="s">
        <v>61</v>
      </c>
      <c r="C725" s="139" t="s">
        <v>471</v>
      </c>
      <c r="D725" s="139" t="s">
        <v>89</v>
      </c>
      <c r="E725" s="139" t="s">
        <v>472</v>
      </c>
      <c r="F725" s="139" t="s">
        <v>180</v>
      </c>
      <c r="G725" s="139" t="s">
        <v>1135</v>
      </c>
      <c r="H725" s="140">
        <v>3561</v>
      </c>
      <c r="I725" s="138">
        <v>3</v>
      </c>
      <c r="J725" s="141">
        <f>สกลนคร!F56</f>
        <v>597276.13</v>
      </c>
      <c r="K725" s="142">
        <f>สกลนคร!AH56</f>
        <v>645470.71000000008</v>
      </c>
      <c r="L725" s="143">
        <f>สกลนคร!AI56</f>
        <v>2217635.79</v>
      </c>
      <c r="M725" s="143">
        <f>สกลนคร!AJ56</f>
        <v>1913020.32</v>
      </c>
      <c r="N725" s="139"/>
      <c r="O725" s="139"/>
      <c r="P725" s="139"/>
      <c r="Q725" s="131">
        <f t="shared" si="27"/>
        <v>304615.46999999997</v>
      </c>
      <c r="R725" s="132">
        <f t="shared" si="28"/>
        <v>622.75647009267061</v>
      </c>
    </row>
    <row r="726" spans="1:18" s="150" customFormat="1" x14ac:dyDescent="0.4">
      <c r="A726" s="144">
        <v>3</v>
      </c>
      <c r="B726" s="145" t="s">
        <v>61</v>
      </c>
      <c r="C726" s="145"/>
      <c r="D726" s="145"/>
      <c r="E726" s="145" t="s">
        <v>77</v>
      </c>
      <c r="F726" s="145"/>
      <c r="G726" s="145" t="s">
        <v>473</v>
      </c>
      <c r="H726" s="151">
        <f>SUM(H721:H725)</f>
        <v>19804</v>
      </c>
      <c r="I726" s="144"/>
      <c r="J726" s="147">
        <f>SUM(J720:J725)</f>
        <v>2053898.3499999996</v>
      </c>
      <c r="K726" s="147">
        <f>SUM(K720:K725)</f>
        <v>2272795.75</v>
      </c>
      <c r="L726" s="147">
        <f>SUM(L720:L725)</f>
        <v>13503993.210000001</v>
      </c>
      <c r="M726" s="147">
        <f>SUM(M720:M725)</f>
        <v>12701025.02</v>
      </c>
      <c r="N726" s="145">
        <v>5</v>
      </c>
      <c r="O726" s="145">
        <v>5</v>
      </c>
      <c r="P726" s="145">
        <f>N726-O726</f>
        <v>0</v>
      </c>
      <c r="Q726" s="148">
        <f t="shared" si="27"/>
        <v>802968.19000000134</v>
      </c>
      <c r="R726" s="149">
        <f>L726/H726</f>
        <v>681.88210513027673</v>
      </c>
    </row>
    <row r="727" spans="1:18" x14ac:dyDescent="0.4">
      <c r="A727" s="138">
        <v>1</v>
      </c>
      <c r="B727" s="139" t="s">
        <v>61</v>
      </c>
      <c r="C727" s="139" t="s">
        <v>474</v>
      </c>
      <c r="D727" s="139" t="s">
        <v>475</v>
      </c>
      <c r="E727" s="139" t="s">
        <v>476</v>
      </c>
      <c r="F727" s="139" t="s">
        <v>210</v>
      </c>
      <c r="G727" s="139" t="s">
        <v>477</v>
      </c>
      <c r="H727" s="140"/>
      <c r="I727" s="138"/>
      <c r="J727" s="141"/>
      <c r="K727" s="142"/>
      <c r="L727" s="143"/>
      <c r="M727" s="143"/>
      <c r="N727" s="139"/>
      <c r="O727" s="139"/>
      <c r="P727" s="139"/>
    </row>
    <row r="728" spans="1:18" x14ac:dyDescent="0.4">
      <c r="A728" s="138">
        <v>2</v>
      </c>
      <c r="B728" s="139" t="s">
        <v>61</v>
      </c>
      <c r="C728" s="139" t="s">
        <v>474</v>
      </c>
      <c r="D728" s="139" t="s">
        <v>475</v>
      </c>
      <c r="E728" s="139" t="s">
        <v>476</v>
      </c>
      <c r="F728" s="139" t="s">
        <v>180</v>
      </c>
      <c r="G728" s="139" t="s">
        <v>1136</v>
      </c>
      <c r="H728" s="140">
        <v>5366</v>
      </c>
      <c r="I728" s="138">
        <v>4</v>
      </c>
      <c r="J728" s="143">
        <f>สกลนคร!F57</f>
        <v>374356.49</v>
      </c>
      <c r="K728" s="142">
        <f>สกลนคร!AH57</f>
        <v>427104.59</v>
      </c>
      <c r="L728" s="143">
        <f>สกลนคร!AI57</f>
        <v>3566466.6799999997</v>
      </c>
      <c r="M728" s="143">
        <f>สกลนคร!AJ57</f>
        <v>3658316.4299999997</v>
      </c>
      <c r="N728" s="139"/>
      <c r="O728" s="139"/>
      <c r="P728" s="139"/>
      <c r="Q728" s="131">
        <f t="shared" si="27"/>
        <v>-91849.75</v>
      </c>
      <c r="R728" s="132">
        <f t="shared" si="28"/>
        <v>664.64157286619445</v>
      </c>
    </row>
    <row r="729" spans="1:18" x14ac:dyDescent="0.4">
      <c r="A729" s="138">
        <v>3</v>
      </c>
      <c r="B729" s="139" t="s">
        <v>61</v>
      </c>
      <c r="C729" s="139" t="s">
        <v>474</v>
      </c>
      <c r="D729" s="139" t="s">
        <v>475</v>
      </c>
      <c r="E729" s="139" t="s">
        <v>476</v>
      </c>
      <c r="F729" s="139" t="s">
        <v>180</v>
      </c>
      <c r="G729" s="139" t="s">
        <v>1137</v>
      </c>
      <c r="H729" s="140">
        <v>5331</v>
      </c>
      <c r="I729" s="138">
        <v>4</v>
      </c>
      <c r="J729" s="143">
        <f>สกลนคร!F58</f>
        <v>404987.77</v>
      </c>
      <c r="K729" s="142">
        <f>สกลนคร!AH58</f>
        <v>180590.12</v>
      </c>
      <c r="L729" s="143">
        <f>สกลนคร!AI58</f>
        <v>4084351.62</v>
      </c>
      <c r="M729" s="143">
        <f>สกลนคร!AJ58</f>
        <v>3940925.52</v>
      </c>
      <c r="N729" s="139"/>
      <c r="O729" s="139"/>
      <c r="P729" s="139"/>
      <c r="Q729" s="131">
        <f t="shared" si="27"/>
        <v>143426.10000000009</v>
      </c>
      <c r="R729" s="132">
        <f t="shared" si="28"/>
        <v>766.15111986494094</v>
      </c>
    </row>
    <row r="730" spans="1:18" x14ac:dyDescent="0.4">
      <c r="A730" s="138">
        <v>4</v>
      </c>
      <c r="B730" s="139" t="s">
        <v>61</v>
      </c>
      <c r="C730" s="139" t="s">
        <v>474</v>
      </c>
      <c r="D730" s="139" t="s">
        <v>475</v>
      </c>
      <c r="E730" s="139" t="s">
        <v>476</v>
      </c>
      <c r="F730" s="139" t="s">
        <v>180</v>
      </c>
      <c r="G730" s="139" t="s">
        <v>1138</v>
      </c>
      <c r="H730" s="140">
        <v>6003</v>
      </c>
      <c r="I730" s="138">
        <v>5</v>
      </c>
      <c r="J730" s="143">
        <f>สกลนคร!F59</f>
        <v>530405.65</v>
      </c>
      <c r="K730" s="142">
        <f>สกลนคร!AH59</f>
        <v>543981.45000000007</v>
      </c>
      <c r="L730" s="143">
        <f>สกลนคร!AI59</f>
        <v>3449916.13</v>
      </c>
      <c r="M730" s="143">
        <f>สกลนคร!AJ59</f>
        <v>3669538.19</v>
      </c>
      <c r="N730" s="139"/>
      <c r="O730" s="139"/>
      <c r="P730" s="139"/>
      <c r="Q730" s="131">
        <f t="shared" si="27"/>
        <v>-219622.06000000006</v>
      </c>
      <c r="R730" s="132">
        <f t="shared" si="28"/>
        <v>574.69867233050138</v>
      </c>
    </row>
    <row r="731" spans="1:18" x14ac:dyDescent="0.4">
      <c r="A731" s="138">
        <v>5</v>
      </c>
      <c r="B731" s="139" t="s">
        <v>61</v>
      </c>
      <c r="C731" s="139" t="s">
        <v>474</v>
      </c>
      <c r="D731" s="139" t="s">
        <v>475</v>
      </c>
      <c r="E731" s="139" t="s">
        <v>476</v>
      </c>
      <c r="F731" s="139" t="s">
        <v>180</v>
      </c>
      <c r="G731" s="139" t="s">
        <v>1139</v>
      </c>
      <c r="H731" s="140">
        <v>3004</v>
      </c>
      <c r="I731" s="138">
        <v>3</v>
      </c>
      <c r="J731" s="143">
        <f>สกลนคร!F60</f>
        <v>116107.74</v>
      </c>
      <c r="K731" s="142">
        <f>สกลนคร!AH60</f>
        <v>214252.62</v>
      </c>
      <c r="L731" s="143">
        <f>สกลนคร!AI60</f>
        <v>3719991.17</v>
      </c>
      <c r="M731" s="143">
        <f>สกลนคร!AJ60</f>
        <v>3730513.95</v>
      </c>
      <c r="N731" s="139"/>
      <c r="O731" s="139"/>
      <c r="P731" s="139"/>
      <c r="Q731" s="131">
        <f t="shared" si="27"/>
        <v>-10522.780000000261</v>
      </c>
      <c r="R731" s="132">
        <f t="shared" si="28"/>
        <v>1238.3459287616511</v>
      </c>
    </row>
    <row r="732" spans="1:18" x14ac:dyDescent="0.4">
      <c r="A732" s="138">
        <v>6</v>
      </c>
      <c r="B732" s="139" t="s">
        <v>61</v>
      </c>
      <c r="C732" s="139" t="s">
        <v>474</v>
      </c>
      <c r="D732" s="139" t="s">
        <v>475</v>
      </c>
      <c r="E732" s="139" t="s">
        <v>476</v>
      </c>
      <c r="F732" s="139" t="s">
        <v>180</v>
      </c>
      <c r="G732" s="139" t="s">
        <v>1140</v>
      </c>
      <c r="H732" s="140">
        <v>2532</v>
      </c>
      <c r="I732" s="138">
        <v>2</v>
      </c>
      <c r="J732" s="143">
        <f>สกลนคร!F61</f>
        <v>93953.54</v>
      </c>
      <c r="K732" s="142">
        <f>สกลนคร!AH61</f>
        <v>162882.74</v>
      </c>
      <c r="L732" s="143">
        <f>สกลนคร!AI61</f>
        <v>2852676.02</v>
      </c>
      <c r="M732" s="143">
        <f>สกลนคร!AJ61</f>
        <v>2764428.8</v>
      </c>
      <c r="N732" s="139"/>
      <c r="O732" s="139"/>
      <c r="P732" s="139"/>
      <c r="Q732" s="131">
        <f t="shared" si="27"/>
        <v>88247.220000000205</v>
      </c>
      <c r="R732" s="132">
        <f t="shared" si="28"/>
        <v>1126.6492969984201</v>
      </c>
    </row>
    <row r="733" spans="1:18" x14ac:dyDescent="0.4">
      <c r="A733" s="138">
        <v>7</v>
      </c>
      <c r="B733" s="139" t="s">
        <v>61</v>
      </c>
      <c r="C733" s="139" t="s">
        <v>474</v>
      </c>
      <c r="D733" s="139" t="s">
        <v>475</v>
      </c>
      <c r="E733" s="139" t="s">
        <v>476</v>
      </c>
      <c r="F733" s="139" t="s">
        <v>180</v>
      </c>
      <c r="G733" s="139" t="s">
        <v>1141</v>
      </c>
      <c r="H733" s="140">
        <v>1966</v>
      </c>
      <c r="I733" s="138">
        <v>2</v>
      </c>
      <c r="J733" s="143">
        <f>สกลนคร!F62</f>
        <v>142827.64000000001</v>
      </c>
      <c r="K733" s="142">
        <f>สกลนคร!AH62</f>
        <v>142551.57</v>
      </c>
      <c r="L733" s="143">
        <f>สกลนคร!AI62</f>
        <v>2724307.99</v>
      </c>
      <c r="M733" s="143">
        <f>สกลนคร!AJ62</f>
        <v>2665534.83</v>
      </c>
      <c r="N733" s="139"/>
      <c r="O733" s="139"/>
      <c r="P733" s="139"/>
      <c r="Q733" s="131">
        <f t="shared" si="27"/>
        <v>58773.160000000149</v>
      </c>
      <c r="R733" s="132">
        <f t="shared" si="28"/>
        <v>1385.711083418108</v>
      </c>
    </row>
    <row r="734" spans="1:18" x14ac:dyDescent="0.4">
      <c r="A734" s="138">
        <v>8</v>
      </c>
      <c r="B734" s="139" t="s">
        <v>61</v>
      </c>
      <c r="C734" s="139" t="s">
        <v>474</v>
      </c>
      <c r="D734" s="139" t="s">
        <v>475</v>
      </c>
      <c r="E734" s="139" t="s">
        <v>476</v>
      </c>
      <c r="F734" s="139" t="s">
        <v>180</v>
      </c>
      <c r="G734" s="139" t="s">
        <v>1142</v>
      </c>
      <c r="H734" s="140">
        <v>1289</v>
      </c>
      <c r="I734" s="138">
        <v>1</v>
      </c>
      <c r="J734" s="143">
        <f>สกลนคร!F63</f>
        <v>624573.55000000005</v>
      </c>
      <c r="K734" s="142">
        <f>สกลนคร!AH63</f>
        <v>738468.12000000011</v>
      </c>
      <c r="L734" s="143">
        <f>สกลนคร!AI63</f>
        <v>2713683.73</v>
      </c>
      <c r="M734" s="143">
        <f>สกลนคร!AJ63</f>
        <v>2575609.6</v>
      </c>
      <c r="N734" s="139"/>
      <c r="O734" s="139"/>
      <c r="P734" s="139"/>
      <c r="Q734" s="131">
        <f t="shared" si="27"/>
        <v>138074.12999999989</v>
      </c>
      <c r="R734" s="132">
        <f t="shared" si="28"/>
        <v>2105.2627851047323</v>
      </c>
    </row>
    <row r="735" spans="1:18" x14ac:dyDescent="0.4">
      <c r="A735" s="138">
        <v>9</v>
      </c>
      <c r="B735" s="139" t="s">
        <v>61</v>
      </c>
      <c r="C735" s="139" t="s">
        <v>474</v>
      </c>
      <c r="D735" s="139" t="s">
        <v>475</v>
      </c>
      <c r="E735" s="139" t="s">
        <v>476</v>
      </c>
      <c r="F735" s="139" t="s">
        <v>180</v>
      </c>
      <c r="G735" s="139" t="s">
        <v>1143</v>
      </c>
      <c r="H735" s="140">
        <v>2633</v>
      </c>
      <c r="I735" s="138">
        <v>2</v>
      </c>
      <c r="J735" s="143">
        <f>สกลนคร!F64</f>
        <v>218373.36</v>
      </c>
      <c r="K735" s="142">
        <f>สกลนคร!AH64</f>
        <v>260493.16999999998</v>
      </c>
      <c r="L735" s="143">
        <f>สกลนคร!AI64</f>
        <v>2989895.58</v>
      </c>
      <c r="M735" s="143">
        <f>สกลนคร!AJ64</f>
        <v>2992082.16</v>
      </c>
      <c r="N735" s="139"/>
      <c r="O735" s="139"/>
      <c r="P735" s="139"/>
      <c r="Q735" s="131">
        <f t="shared" si="27"/>
        <v>-2186.5800000000745</v>
      </c>
      <c r="R735" s="132">
        <f t="shared" si="28"/>
        <v>1135.5471249525256</v>
      </c>
    </row>
    <row r="736" spans="1:18" x14ac:dyDescent="0.4">
      <c r="A736" s="138">
        <v>10</v>
      </c>
      <c r="B736" s="139" t="s">
        <v>61</v>
      </c>
      <c r="C736" s="139" t="s">
        <v>474</v>
      </c>
      <c r="D736" s="139" t="s">
        <v>475</v>
      </c>
      <c r="E736" s="139" t="s">
        <v>476</v>
      </c>
      <c r="F736" s="139" t="s">
        <v>180</v>
      </c>
      <c r="G736" s="139" t="s">
        <v>1144</v>
      </c>
      <c r="H736" s="140">
        <v>3093</v>
      </c>
      <c r="I736" s="138">
        <v>3</v>
      </c>
      <c r="J736" s="143">
        <f>สกลนคร!F65</f>
        <v>186925.56</v>
      </c>
      <c r="K736" s="142">
        <f>สกลนคร!AH65</f>
        <v>218612.96</v>
      </c>
      <c r="L736" s="143">
        <f>สกลนคร!AI65</f>
        <v>2326500.7800000003</v>
      </c>
      <c r="M736" s="143">
        <f>สกลนคร!AJ65</f>
        <v>2270919.65</v>
      </c>
      <c r="N736" s="139"/>
      <c r="O736" s="139"/>
      <c r="P736" s="139"/>
      <c r="Q736" s="131">
        <f t="shared" si="27"/>
        <v>55581.130000000354</v>
      </c>
      <c r="R736" s="132">
        <f t="shared" si="28"/>
        <v>752.18259941804081</v>
      </c>
    </row>
    <row r="737" spans="1:18" x14ac:dyDescent="0.4">
      <c r="A737" s="138">
        <v>11</v>
      </c>
      <c r="B737" s="139" t="s">
        <v>61</v>
      </c>
      <c r="C737" s="139" t="s">
        <v>474</v>
      </c>
      <c r="D737" s="139" t="s">
        <v>475</v>
      </c>
      <c r="E737" s="139" t="s">
        <v>476</v>
      </c>
      <c r="F737" s="139" t="s">
        <v>180</v>
      </c>
      <c r="G737" s="139" t="s">
        <v>1145</v>
      </c>
      <c r="H737" s="140">
        <v>5106</v>
      </c>
      <c r="I737" s="138">
        <v>4</v>
      </c>
      <c r="J737" s="143">
        <f>สกลนคร!F66</f>
        <v>351355.88</v>
      </c>
      <c r="K737" s="142">
        <f>สกลนคร!AH66</f>
        <v>437249.39</v>
      </c>
      <c r="L737" s="143">
        <f>สกลนคร!AI66</f>
        <v>3073790.59</v>
      </c>
      <c r="M737" s="143">
        <f>สกลนคร!AJ66</f>
        <v>2985259.5399999996</v>
      </c>
      <c r="N737" s="139"/>
      <c r="O737" s="139"/>
      <c r="P737" s="139"/>
      <c r="Q737" s="131">
        <f t="shared" si="27"/>
        <v>88531.050000000279</v>
      </c>
      <c r="R737" s="132">
        <f t="shared" si="28"/>
        <v>601.99580689385039</v>
      </c>
    </row>
    <row r="738" spans="1:18" x14ac:dyDescent="0.4">
      <c r="A738" s="138">
        <v>12</v>
      </c>
      <c r="B738" s="139" t="s">
        <v>61</v>
      </c>
      <c r="C738" s="139" t="s">
        <v>474</v>
      </c>
      <c r="D738" s="139" t="s">
        <v>475</v>
      </c>
      <c r="E738" s="139" t="s">
        <v>476</v>
      </c>
      <c r="F738" s="139" t="s">
        <v>180</v>
      </c>
      <c r="G738" s="139" t="s">
        <v>1146</v>
      </c>
      <c r="H738" s="140">
        <v>4454</v>
      </c>
      <c r="I738" s="138">
        <v>3</v>
      </c>
      <c r="J738" s="143">
        <f>สกลนคร!F67</f>
        <v>557649.35</v>
      </c>
      <c r="K738" s="142">
        <f>สกลนคร!AH67</f>
        <v>694751.29</v>
      </c>
      <c r="L738" s="143">
        <f>สกลนคร!AI67</f>
        <v>3262837.21</v>
      </c>
      <c r="M738" s="143">
        <f>สกลนคร!AJ67</f>
        <v>3153853.61</v>
      </c>
      <c r="N738" s="139"/>
      <c r="O738" s="139"/>
      <c r="P738" s="139"/>
      <c r="Q738" s="131">
        <f t="shared" si="27"/>
        <v>108983.60000000009</v>
      </c>
      <c r="R738" s="132">
        <f t="shared" si="28"/>
        <v>732.56336102379885</v>
      </c>
    </row>
    <row r="739" spans="1:18" x14ac:dyDescent="0.4">
      <c r="A739" s="138">
        <v>13</v>
      </c>
      <c r="B739" s="139" t="s">
        <v>61</v>
      </c>
      <c r="C739" s="139" t="s">
        <v>474</v>
      </c>
      <c r="D739" s="139" t="s">
        <v>475</v>
      </c>
      <c r="E739" s="139" t="s">
        <v>476</v>
      </c>
      <c r="F739" s="139" t="s">
        <v>180</v>
      </c>
      <c r="G739" s="139" t="s">
        <v>1147</v>
      </c>
      <c r="H739" s="140">
        <v>3718</v>
      </c>
      <c r="I739" s="138">
        <v>3</v>
      </c>
      <c r="J739" s="143">
        <f>สกลนคร!F68</f>
        <v>53593.85</v>
      </c>
      <c r="K739" s="142">
        <f>สกลนคร!AH68</f>
        <v>118085.2</v>
      </c>
      <c r="L739" s="143">
        <f>สกลนคร!AI68</f>
        <v>2769316.61</v>
      </c>
      <c r="M739" s="143">
        <f>สกลนคร!AJ68</f>
        <v>2888933.99</v>
      </c>
      <c r="N739" s="139"/>
      <c r="O739" s="139"/>
      <c r="P739" s="139"/>
      <c r="Q739" s="131">
        <f t="shared" si="27"/>
        <v>-119617.38000000035</v>
      </c>
      <c r="R739" s="132">
        <f t="shared" si="28"/>
        <v>744.84040075309304</v>
      </c>
    </row>
    <row r="740" spans="1:18" x14ac:dyDescent="0.4">
      <c r="A740" s="138">
        <v>14</v>
      </c>
      <c r="B740" s="139" t="s">
        <v>61</v>
      </c>
      <c r="C740" s="139" t="s">
        <v>474</v>
      </c>
      <c r="D740" s="139" t="s">
        <v>475</v>
      </c>
      <c r="E740" s="139" t="s">
        <v>476</v>
      </c>
      <c r="F740" s="139" t="s">
        <v>180</v>
      </c>
      <c r="G740" s="139" t="s">
        <v>1148</v>
      </c>
      <c r="H740" s="140">
        <v>3267</v>
      </c>
      <c r="I740" s="138">
        <v>3</v>
      </c>
      <c r="J740" s="143">
        <f>สกลนคร!F69</f>
        <v>166272.95999999999</v>
      </c>
      <c r="K740" s="142">
        <f>สกลนคร!AH69</f>
        <v>219066.69999999998</v>
      </c>
      <c r="L740" s="143">
        <f>สกลนคร!AI69</f>
        <v>3815871.93</v>
      </c>
      <c r="M740" s="143">
        <f>สกลนคร!AJ69</f>
        <v>3834303.51</v>
      </c>
      <c r="N740" s="139"/>
      <c r="O740" s="139"/>
      <c r="P740" s="139"/>
      <c r="Q740" s="131">
        <f t="shared" si="27"/>
        <v>-18431.579999999609</v>
      </c>
      <c r="R740" s="132">
        <f t="shared" si="28"/>
        <v>1168.0048760330578</v>
      </c>
    </row>
    <row r="741" spans="1:18" s="158" customFormat="1" x14ac:dyDescent="0.4">
      <c r="A741" s="152">
        <v>15</v>
      </c>
      <c r="B741" s="153" t="s">
        <v>61</v>
      </c>
      <c r="C741" s="153" t="s">
        <v>479</v>
      </c>
      <c r="D741" s="153" t="s">
        <v>475</v>
      </c>
      <c r="E741" s="153" t="s">
        <v>476</v>
      </c>
      <c r="F741" s="153" t="s">
        <v>180</v>
      </c>
      <c r="G741" s="153" t="s">
        <v>1149</v>
      </c>
      <c r="H741" s="154">
        <v>1500</v>
      </c>
      <c r="I741" s="152">
        <v>1</v>
      </c>
      <c r="J741" s="143">
        <f>สกลนคร!F70</f>
        <v>367698.9</v>
      </c>
      <c r="K741" s="142">
        <f>สกลนคร!AH70</f>
        <v>442111.7</v>
      </c>
      <c r="L741" s="143">
        <f>สกลนคร!AI70</f>
        <v>1656036.76</v>
      </c>
      <c r="M741" s="143">
        <f>สกลนคร!AJ70</f>
        <v>2019168.3399999999</v>
      </c>
      <c r="N741" s="153"/>
      <c r="O741" s="153"/>
      <c r="P741" s="153"/>
      <c r="Q741" s="156">
        <f t="shared" si="27"/>
        <v>-363131.57999999984</v>
      </c>
      <c r="R741" s="157">
        <f t="shared" si="28"/>
        <v>1104.0245066666666</v>
      </c>
    </row>
    <row r="742" spans="1:18" s="150" customFormat="1" x14ac:dyDescent="0.4">
      <c r="A742" s="144">
        <v>4</v>
      </c>
      <c r="B742" s="145" t="s">
        <v>61</v>
      </c>
      <c r="C742" s="145"/>
      <c r="D742" s="145"/>
      <c r="E742" s="145" t="s">
        <v>77</v>
      </c>
      <c r="F742" s="145"/>
      <c r="G742" s="145" t="s">
        <v>478</v>
      </c>
      <c r="H742" s="151">
        <f>SUM(H727:H740)</f>
        <v>47762</v>
      </c>
      <c r="I742" s="144"/>
      <c r="J742" s="147">
        <f>SUM(J727:J740)</f>
        <v>3821383.34</v>
      </c>
      <c r="K742" s="147">
        <f>SUM(K727:K740)</f>
        <v>4358089.9200000009</v>
      </c>
      <c r="L742" s="147">
        <f>SUM(L727:L740)</f>
        <v>41349606.039999999</v>
      </c>
      <c r="M742" s="147">
        <f>SUM(M727:M740)</f>
        <v>41130219.780000001</v>
      </c>
      <c r="N742" s="145">
        <v>14</v>
      </c>
      <c r="O742" s="145">
        <v>14</v>
      </c>
      <c r="P742" s="145">
        <f>N742-O742</f>
        <v>0</v>
      </c>
      <c r="Q742" s="148">
        <f t="shared" si="27"/>
        <v>219386.25999999791</v>
      </c>
      <c r="R742" s="149">
        <f>L742/H742</f>
        <v>865.74276705330601</v>
      </c>
    </row>
    <row r="743" spans="1:18" x14ac:dyDescent="0.4">
      <c r="A743" s="138">
        <v>1</v>
      </c>
      <c r="B743" s="139" t="s">
        <v>61</v>
      </c>
      <c r="C743" s="139" t="s">
        <v>479</v>
      </c>
      <c r="D743" s="139" t="s">
        <v>103</v>
      </c>
      <c r="E743" s="139" t="s">
        <v>480</v>
      </c>
      <c r="F743" s="139" t="s">
        <v>210</v>
      </c>
      <c r="G743" s="139" t="s">
        <v>481</v>
      </c>
      <c r="H743" s="140"/>
      <c r="I743" s="138"/>
      <c r="J743" s="141"/>
      <c r="K743" s="142"/>
      <c r="L743" s="143"/>
      <c r="M743" s="143"/>
      <c r="N743" s="139"/>
      <c r="O743" s="139"/>
      <c r="P743" s="139"/>
    </row>
    <row r="744" spans="1:18" s="158" customFormat="1" x14ac:dyDescent="0.4">
      <c r="A744" s="152">
        <v>2</v>
      </c>
      <c r="B744" s="153" t="s">
        <v>61</v>
      </c>
      <c r="C744" s="153" t="s">
        <v>479</v>
      </c>
      <c r="D744" s="153" t="s">
        <v>103</v>
      </c>
      <c r="E744" s="153" t="s">
        <v>480</v>
      </c>
      <c r="F744" s="153" t="s">
        <v>180</v>
      </c>
      <c r="G744" s="153" t="s">
        <v>1150</v>
      </c>
      <c r="H744" s="154">
        <v>6036</v>
      </c>
      <c r="I744" s="152">
        <v>5</v>
      </c>
      <c r="J744" s="143">
        <f>สกลนคร!F71</f>
        <v>375535.02</v>
      </c>
      <c r="K744" s="155">
        <f>สกลนคร!AH71</f>
        <v>452965.59</v>
      </c>
      <c r="L744" s="143">
        <f>สกลนคร!AI71</f>
        <v>4581355.09</v>
      </c>
      <c r="M744" s="143">
        <f>สกลนคร!AJ71</f>
        <v>4543599.01</v>
      </c>
      <c r="N744" s="153"/>
      <c r="O744" s="153"/>
      <c r="P744" s="153"/>
      <c r="Q744" s="131">
        <f t="shared" si="27"/>
        <v>37756.080000000075</v>
      </c>
      <c r="R744" s="132">
        <f t="shared" si="28"/>
        <v>759.0051507620941</v>
      </c>
    </row>
    <row r="745" spans="1:18" s="158" customFormat="1" x14ac:dyDescent="0.4">
      <c r="A745" s="152">
        <v>3</v>
      </c>
      <c r="B745" s="153" t="s">
        <v>61</v>
      </c>
      <c r="C745" s="153" t="s">
        <v>479</v>
      </c>
      <c r="D745" s="153" t="s">
        <v>103</v>
      </c>
      <c r="E745" s="153" t="s">
        <v>480</v>
      </c>
      <c r="F745" s="153" t="s">
        <v>180</v>
      </c>
      <c r="G745" s="153" t="s">
        <v>1151</v>
      </c>
      <c r="H745" s="154">
        <v>4053</v>
      </c>
      <c r="I745" s="152">
        <v>3</v>
      </c>
      <c r="J745" s="143">
        <f>สกลนคร!F72</f>
        <v>365864.69</v>
      </c>
      <c r="K745" s="155">
        <f>สกลนคร!AH72</f>
        <v>649149.25</v>
      </c>
      <c r="L745" s="143">
        <f>สกลนคร!AI72</f>
        <v>4454636.67</v>
      </c>
      <c r="M745" s="143">
        <f>สกลนคร!AJ72</f>
        <v>4200727.66</v>
      </c>
      <c r="N745" s="153"/>
      <c r="O745" s="153"/>
      <c r="P745" s="153"/>
      <c r="Q745" s="131">
        <f t="shared" si="27"/>
        <v>253909.00999999978</v>
      </c>
      <c r="R745" s="132">
        <f t="shared" si="28"/>
        <v>1099.0961435973352</v>
      </c>
    </row>
    <row r="746" spans="1:18" s="158" customFormat="1" x14ac:dyDescent="0.4">
      <c r="A746" s="152">
        <v>4</v>
      </c>
      <c r="B746" s="153" t="s">
        <v>61</v>
      </c>
      <c r="C746" s="153" t="s">
        <v>479</v>
      </c>
      <c r="D746" s="153" t="s">
        <v>103</v>
      </c>
      <c r="E746" s="153" t="s">
        <v>480</v>
      </c>
      <c r="F746" s="153" t="s">
        <v>180</v>
      </c>
      <c r="G746" s="153" t="s">
        <v>1152</v>
      </c>
      <c r="H746" s="154">
        <v>4847</v>
      </c>
      <c r="I746" s="152">
        <v>4</v>
      </c>
      <c r="J746" s="143">
        <f>สกลนคร!F73</f>
        <v>569287.74</v>
      </c>
      <c r="K746" s="155">
        <f>สกลนคร!AH73</f>
        <v>771486.13</v>
      </c>
      <c r="L746" s="143">
        <f>สกลนคร!AI73</f>
        <v>4319653.4000000004</v>
      </c>
      <c r="M746" s="143">
        <f>สกลนคร!AJ73</f>
        <v>4080101.6900000004</v>
      </c>
      <c r="N746" s="153"/>
      <c r="O746" s="153"/>
      <c r="P746" s="153"/>
      <c r="Q746" s="131">
        <f t="shared" si="27"/>
        <v>239551.70999999996</v>
      </c>
      <c r="R746" s="132">
        <f t="shared" si="28"/>
        <v>891.20144419228393</v>
      </c>
    </row>
    <row r="747" spans="1:18" s="158" customFormat="1" x14ac:dyDescent="0.4">
      <c r="A747" s="152">
        <v>5</v>
      </c>
      <c r="B747" s="153" t="s">
        <v>61</v>
      </c>
      <c r="C747" s="153" t="s">
        <v>479</v>
      </c>
      <c r="D747" s="153" t="s">
        <v>103</v>
      </c>
      <c r="E747" s="153" t="s">
        <v>480</v>
      </c>
      <c r="F747" s="153" t="s">
        <v>180</v>
      </c>
      <c r="G747" s="153" t="s">
        <v>1153</v>
      </c>
      <c r="H747" s="154">
        <v>3826</v>
      </c>
      <c r="I747" s="152">
        <v>3</v>
      </c>
      <c r="J747" s="143">
        <f>สกลนคร!F74</f>
        <v>487822.39</v>
      </c>
      <c r="K747" s="155">
        <f>สกลนคร!AH74</f>
        <v>569164.44000000006</v>
      </c>
      <c r="L747" s="143">
        <f>สกลนคร!AI74</f>
        <v>3622489.42</v>
      </c>
      <c r="M747" s="143">
        <f>สกลนคร!AJ74</f>
        <v>3433949.63</v>
      </c>
      <c r="N747" s="153"/>
      <c r="O747" s="153"/>
      <c r="P747" s="153"/>
      <c r="Q747" s="131">
        <f t="shared" si="27"/>
        <v>188539.79000000004</v>
      </c>
      <c r="R747" s="132">
        <f t="shared" si="28"/>
        <v>946.80852587558809</v>
      </c>
    </row>
    <row r="748" spans="1:18" s="158" customFormat="1" x14ac:dyDescent="0.4">
      <c r="A748" s="152">
        <v>6</v>
      </c>
      <c r="B748" s="153" t="s">
        <v>61</v>
      </c>
      <c r="C748" s="153" t="s">
        <v>479</v>
      </c>
      <c r="D748" s="153" t="s">
        <v>103</v>
      </c>
      <c r="E748" s="153" t="s">
        <v>480</v>
      </c>
      <c r="F748" s="153" t="s">
        <v>180</v>
      </c>
      <c r="G748" s="153" t="s">
        <v>1154</v>
      </c>
      <c r="H748" s="154">
        <v>4181</v>
      </c>
      <c r="I748" s="152">
        <v>3</v>
      </c>
      <c r="J748" s="143">
        <f>สกลนคร!F75</f>
        <v>217780.28</v>
      </c>
      <c r="K748" s="155">
        <f>สกลนคร!AH75</f>
        <v>376581.43</v>
      </c>
      <c r="L748" s="143">
        <f>สกลนคร!AI75</f>
        <v>3414289.05</v>
      </c>
      <c r="M748" s="143">
        <f>สกลนคร!AJ75</f>
        <v>3468147.35</v>
      </c>
      <c r="N748" s="153"/>
      <c r="O748" s="153"/>
      <c r="P748" s="153"/>
      <c r="Q748" s="131">
        <f t="shared" si="27"/>
        <v>-53858.300000000279</v>
      </c>
      <c r="R748" s="132">
        <f t="shared" si="28"/>
        <v>816.62019851710113</v>
      </c>
    </row>
    <row r="749" spans="1:18" s="158" customFormat="1" x14ac:dyDescent="0.4">
      <c r="A749" s="152">
        <v>7</v>
      </c>
      <c r="B749" s="153" t="s">
        <v>61</v>
      </c>
      <c r="C749" s="153" t="s">
        <v>479</v>
      </c>
      <c r="D749" s="153" t="s">
        <v>103</v>
      </c>
      <c r="E749" s="153" t="s">
        <v>480</v>
      </c>
      <c r="F749" s="153" t="s">
        <v>180</v>
      </c>
      <c r="G749" s="153" t="s">
        <v>1155</v>
      </c>
      <c r="H749" s="154">
        <v>2002</v>
      </c>
      <c r="I749" s="152">
        <v>2</v>
      </c>
      <c r="J749" s="143">
        <f>สกลนคร!F76</f>
        <v>453218.27</v>
      </c>
      <c r="K749" s="155">
        <f>สกลนคร!AH76</f>
        <v>495035.68000000005</v>
      </c>
      <c r="L749" s="143">
        <f>สกลนคร!AI76</f>
        <v>3334991.26</v>
      </c>
      <c r="M749" s="143">
        <f>สกลนคร!AJ76</f>
        <v>3147168.1999999997</v>
      </c>
      <c r="N749" s="153"/>
      <c r="O749" s="153"/>
      <c r="P749" s="153"/>
      <c r="Q749" s="131">
        <f t="shared" si="27"/>
        <v>187823.06000000006</v>
      </c>
      <c r="R749" s="132">
        <f t="shared" si="28"/>
        <v>1665.8298001998</v>
      </c>
    </row>
    <row r="750" spans="1:18" s="158" customFormat="1" x14ac:dyDescent="0.4">
      <c r="A750" s="152">
        <v>8</v>
      </c>
      <c r="B750" s="153" t="s">
        <v>61</v>
      </c>
      <c r="C750" s="153" t="s">
        <v>479</v>
      </c>
      <c r="D750" s="153" t="s">
        <v>103</v>
      </c>
      <c r="E750" s="153" t="s">
        <v>480</v>
      </c>
      <c r="F750" s="153" t="s">
        <v>180</v>
      </c>
      <c r="G750" s="153" t="s">
        <v>1156</v>
      </c>
      <c r="H750" s="154">
        <v>1933</v>
      </c>
      <c r="I750" s="152">
        <v>2</v>
      </c>
      <c r="J750" s="143">
        <f>สกลนคร!F77</f>
        <v>64716.93</v>
      </c>
      <c r="K750" s="155">
        <f>สกลนคร!AH77</f>
        <v>300932.28000000003</v>
      </c>
      <c r="L750" s="143">
        <f>สกลนคร!AI77</f>
        <v>3494855.26</v>
      </c>
      <c r="M750" s="143">
        <f>สกลนคร!AJ77</f>
        <v>3670846.98</v>
      </c>
      <c r="N750" s="153"/>
      <c r="O750" s="153"/>
      <c r="P750" s="153"/>
      <c r="Q750" s="131">
        <f t="shared" si="27"/>
        <v>-175991.7200000002</v>
      </c>
      <c r="R750" s="132">
        <f t="shared" si="28"/>
        <v>1807.9954785307812</v>
      </c>
    </row>
    <row r="751" spans="1:18" s="150" customFormat="1" x14ac:dyDescent="0.4">
      <c r="A751" s="144">
        <v>5</v>
      </c>
      <c r="B751" s="145" t="s">
        <v>61</v>
      </c>
      <c r="C751" s="145"/>
      <c r="D751" s="145"/>
      <c r="E751" s="145" t="s">
        <v>77</v>
      </c>
      <c r="F751" s="145"/>
      <c r="G751" s="145" t="s">
        <v>482</v>
      </c>
      <c r="H751" s="151">
        <f>SUM(H744:H750)</f>
        <v>26878</v>
      </c>
      <c r="I751" s="144"/>
      <c r="J751" s="147">
        <f>SUM(J743:J750)</f>
        <v>2534225.3199999998</v>
      </c>
      <c r="K751" s="147">
        <f>SUM(K743:K750)</f>
        <v>3615314.8000000007</v>
      </c>
      <c r="L751" s="147">
        <f>SUM(L743:L750)</f>
        <v>27222270.149999999</v>
      </c>
      <c r="M751" s="147">
        <f>SUM(M743:M750)</f>
        <v>26544540.52</v>
      </c>
      <c r="N751" s="145">
        <v>7</v>
      </c>
      <c r="O751" s="145">
        <v>7</v>
      </c>
      <c r="P751" s="145">
        <f>N751-O751</f>
        <v>0</v>
      </c>
      <c r="Q751" s="148">
        <f t="shared" si="27"/>
        <v>677729.62999999896</v>
      </c>
      <c r="R751" s="149">
        <f>L751/H751</f>
        <v>1012.8086222933254</v>
      </c>
    </row>
    <row r="752" spans="1:18" x14ac:dyDescent="0.4">
      <c r="A752" s="138">
        <v>1</v>
      </c>
      <c r="B752" s="139" t="s">
        <v>61</v>
      </c>
      <c r="C752" s="139" t="s">
        <v>483</v>
      </c>
      <c r="D752" s="139" t="s">
        <v>110</v>
      </c>
      <c r="E752" s="139" t="s">
        <v>484</v>
      </c>
      <c r="F752" s="139" t="s">
        <v>210</v>
      </c>
      <c r="G752" s="139" t="s">
        <v>485</v>
      </c>
      <c r="H752" s="140"/>
      <c r="I752" s="138"/>
      <c r="J752" s="141"/>
      <c r="K752" s="142"/>
      <c r="L752" s="143"/>
      <c r="M752" s="143"/>
      <c r="N752" s="139"/>
      <c r="O752" s="139"/>
      <c r="P752" s="139"/>
    </row>
    <row r="753" spans="1:18" x14ac:dyDescent="0.4">
      <c r="A753" s="138">
        <v>2</v>
      </c>
      <c r="B753" s="139" t="s">
        <v>61</v>
      </c>
      <c r="C753" s="139" t="s">
        <v>483</v>
      </c>
      <c r="D753" s="139" t="s">
        <v>110</v>
      </c>
      <c r="E753" s="139" t="s">
        <v>484</v>
      </c>
      <c r="F753" s="139" t="s">
        <v>180</v>
      </c>
      <c r="G753" s="139" t="s">
        <v>1157</v>
      </c>
      <c r="H753" s="140">
        <v>3743</v>
      </c>
      <c r="I753" s="138">
        <v>3</v>
      </c>
      <c r="J753" s="143">
        <f>สกลนคร!F78</f>
        <v>330934.28999999998</v>
      </c>
      <c r="K753" s="142">
        <f>สกลนคร!AH78</f>
        <v>303944.51999999996</v>
      </c>
      <c r="L753" s="143">
        <f>สกลนคร!AI78</f>
        <v>2723561.15</v>
      </c>
      <c r="M753" s="143">
        <f>สกลนคร!AJ78</f>
        <v>2719258.75</v>
      </c>
      <c r="N753" s="139"/>
      <c r="O753" s="139"/>
      <c r="P753" s="139"/>
      <c r="Q753" s="131">
        <f t="shared" si="27"/>
        <v>4302.3999999999069</v>
      </c>
      <c r="R753" s="132">
        <f t="shared" si="28"/>
        <v>727.64123697568789</v>
      </c>
    </row>
    <row r="754" spans="1:18" x14ac:dyDescent="0.4">
      <c r="A754" s="138">
        <v>3</v>
      </c>
      <c r="B754" s="139" t="s">
        <v>61</v>
      </c>
      <c r="C754" s="139" t="s">
        <v>483</v>
      </c>
      <c r="D754" s="139" t="s">
        <v>110</v>
      </c>
      <c r="E754" s="139" t="s">
        <v>484</v>
      </c>
      <c r="F754" s="139" t="s">
        <v>180</v>
      </c>
      <c r="G754" s="139" t="s">
        <v>1158</v>
      </c>
      <c r="H754" s="140">
        <v>3747</v>
      </c>
      <c r="I754" s="138">
        <v>3</v>
      </c>
      <c r="J754" s="143">
        <f>สกลนคร!F79</f>
        <v>55538</v>
      </c>
      <c r="K754" s="142">
        <f>สกลนคร!AH79</f>
        <v>70337.16</v>
      </c>
      <c r="L754" s="143">
        <f>สกลนคร!AI79</f>
        <v>3299378.43</v>
      </c>
      <c r="M754" s="143">
        <f>สกลนคร!AJ79</f>
        <v>3389364.47</v>
      </c>
      <c r="N754" s="139"/>
      <c r="O754" s="139"/>
      <c r="P754" s="139"/>
      <c r="Q754" s="131">
        <f t="shared" si="27"/>
        <v>-89986.040000000037</v>
      </c>
      <c r="R754" s="132">
        <f t="shared" si="28"/>
        <v>880.53867894315454</v>
      </c>
    </row>
    <row r="755" spans="1:18" x14ac:dyDescent="0.4">
      <c r="A755" s="138">
        <v>4</v>
      </c>
      <c r="B755" s="139" t="s">
        <v>61</v>
      </c>
      <c r="C755" s="139" t="s">
        <v>483</v>
      </c>
      <c r="D755" s="139" t="s">
        <v>110</v>
      </c>
      <c r="E755" s="139" t="s">
        <v>484</v>
      </c>
      <c r="F755" s="139" t="s">
        <v>180</v>
      </c>
      <c r="G755" s="139" t="s">
        <v>1159</v>
      </c>
      <c r="H755" s="140">
        <v>3095</v>
      </c>
      <c r="I755" s="138">
        <v>3</v>
      </c>
      <c r="J755" s="143">
        <f>สกลนคร!F80</f>
        <v>223758.51</v>
      </c>
      <c r="K755" s="142">
        <f>สกลนคร!AH80</f>
        <v>255470.37</v>
      </c>
      <c r="L755" s="143">
        <f>สกลนคร!AI80</f>
        <v>2924931.45</v>
      </c>
      <c r="M755" s="143">
        <f>สกลนคร!AJ80</f>
        <v>2811191.38</v>
      </c>
      <c r="N755" s="139"/>
      <c r="O755" s="139"/>
      <c r="P755" s="139"/>
      <c r="Q755" s="131">
        <f t="shared" si="27"/>
        <v>113740.0700000003</v>
      </c>
      <c r="R755" s="132">
        <f t="shared" si="28"/>
        <v>945.05054927302103</v>
      </c>
    </row>
    <row r="756" spans="1:18" x14ac:dyDescent="0.4">
      <c r="A756" s="138">
        <v>5</v>
      </c>
      <c r="B756" s="139" t="s">
        <v>61</v>
      </c>
      <c r="C756" s="139" t="s">
        <v>483</v>
      </c>
      <c r="D756" s="139" t="s">
        <v>110</v>
      </c>
      <c r="E756" s="139" t="s">
        <v>484</v>
      </c>
      <c r="F756" s="139" t="s">
        <v>180</v>
      </c>
      <c r="G756" s="139" t="s">
        <v>1160</v>
      </c>
      <c r="H756" s="140">
        <v>1530</v>
      </c>
      <c r="I756" s="138">
        <v>2</v>
      </c>
      <c r="J756" s="143">
        <f>สกลนคร!F81</f>
        <v>104002.86</v>
      </c>
      <c r="K756" s="142">
        <f>สกลนคร!AH81</f>
        <v>90668.680000000008</v>
      </c>
      <c r="L756" s="143">
        <f>สกลนคร!AI81</f>
        <v>3029609.61</v>
      </c>
      <c r="M756" s="143">
        <f>สกลนคร!AJ81</f>
        <v>3041271.29</v>
      </c>
      <c r="N756" s="139"/>
      <c r="O756" s="139"/>
      <c r="P756" s="139"/>
      <c r="Q756" s="131">
        <f t="shared" si="27"/>
        <v>-11661.680000000168</v>
      </c>
      <c r="R756" s="132">
        <f t="shared" si="28"/>
        <v>1980.1369999999999</v>
      </c>
    </row>
    <row r="757" spans="1:18" x14ac:dyDescent="0.4">
      <c r="A757" s="138">
        <v>6</v>
      </c>
      <c r="B757" s="139" t="s">
        <v>61</v>
      </c>
      <c r="C757" s="139" t="s">
        <v>483</v>
      </c>
      <c r="D757" s="139" t="s">
        <v>110</v>
      </c>
      <c r="E757" s="139" t="s">
        <v>484</v>
      </c>
      <c r="F757" s="139" t="s">
        <v>180</v>
      </c>
      <c r="G757" s="139" t="s">
        <v>1161</v>
      </c>
      <c r="H757" s="140">
        <v>4004</v>
      </c>
      <c r="I757" s="138">
        <v>3</v>
      </c>
      <c r="J757" s="143">
        <f>สกลนคร!F82</f>
        <v>107413.01</v>
      </c>
      <c r="K757" s="142">
        <f>สกลนคร!AH82</f>
        <v>136837.47999999998</v>
      </c>
      <c r="L757" s="143">
        <f>สกลนคร!AI82</f>
        <v>2748320.43</v>
      </c>
      <c r="M757" s="143">
        <f>สกลนคร!AJ82</f>
        <v>2483891.12</v>
      </c>
      <c r="N757" s="139"/>
      <c r="O757" s="139"/>
      <c r="P757" s="139"/>
      <c r="Q757" s="131">
        <f t="shared" si="27"/>
        <v>264429.31000000006</v>
      </c>
      <c r="R757" s="132">
        <f t="shared" si="28"/>
        <v>686.39371378621388</v>
      </c>
    </row>
    <row r="758" spans="1:18" x14ac:dyDescent="0.4">
      <c r="A758" s="138">
        <v>7</v>
      </c>
      <c r="B758" s="139" t="s">
        <v>61</v>
      </c>
      <c r="C758" s="139" t="s">
        <v>483</v>
      </c>
      <c r="D758" s="139" t="s">
        <v>110</v>
      </c>
      <c r="E758" s="139" t="s">
        <v>484</v>
      </c>
      <c r="F758" s="139" t="s">
        <v>180</v>
      </c>
      <c r="G758" s="139" t="s">
        <v>1162</v>
      </c>
      <c r="H758" s="140">
        <v>6265</v>
      </c>
      <c r="I758" s="138">
        <v>5</v>
      </c>
      <c r="J758" s="143">
        <f>สกลนคร!F83</f>
        <v>275233.17</v>
      </c>
      <c r="K758" s="142">
        <f>สกลนคร!AH83</f>
        <v>291631.48</v>
      </c>
      <c r="L758" s="143">
        <f>สกลนคร!AI83</f>
        <v>5266736.43</v>
      </c>
      <c r="M758" s="143">
        <f>สกลนคร!AJ83</f>
        <v>5008325.45</v>
      </c>
      <c r="N758" s="139"/>
      <c r="O758" s="139"/>
      <c r="P758" s="139"/>
      <c r="Q758" s="131">
        <f t="shared" si="27"/>
        <v>258410.97999999952</v>
      </c>
      <c r="R758" s="132">
        <f t="shared" si="28"/>
        <v>840.66024421388659</v>
      </c>
    </row>
    <row r="759" spans="1:18" x14ac:dyDescent="0.4">
      <c r="A759" s="138">
        <v>8</v>
      </c>
      <c r="B759" s="139" t="s">
        <v>61</v>
      </c>
      <c r="C759" s="139" t="s">
        <v>483</v>
      </c>
      <c r="D759" s="139" t="s">
        <v>110</v>
      </c>
      <c r="E759" s="139" t="s">
        <v>484</v>
      </c>
      <c r="F759" s="139" t="s">
        <v>180</v>
      </c>
      <c r="G759" s="139" t="s">
        <v>1163</v>
      </c>
      <c r="H759" s="140">
        <v>4051</v>
      </c>
      <c r="I759" s="138">
        <v>3</v>
      </c>
      <c r="J759" s="143">
        <f>สกลนคร!F84</f>
        <v>134773.23000000001</v>
      </c>
      <c r="K759" s="142">
        <f>สกลนคร!AH84</f>
        <v>109265.67000000001</v>
      </c>
      <c r="L759" s="143">
        <f>สกลนคร!AI84</f>
        <v>3312646.79</v>
      </c>
      <c r="M759" s="143">
        <f>สกลนคร!AJ84</f>
        <v>3251082.9000000004</v>
      </c>
      <c r="N759" s="139"/>
      <c r="O759" s="139"/>
      <c r="P759" s="139"/>
      <c r="Q759" s="131">
        <f t="shared" si="27"/>
        <v>61563.889999999665</v>
      </c>
      <c r="R759" s="132">
        <f t="shared" si="28"/>
        <v>817.73556899530979</v>
      </c>
    </row>
    <row r="760" spans="1:18" x14ac:dyDescent="0.4">
      <c r="A760" s="138">
        <v>9</v>
      </c>
      <c r="B760" s="139" t="s">
        <v>61</v>
      </c>
      <c r="C760" s="139" t="s">
        <v>483</v>
      </c>
      <c r="D760" s="139" t="s">
        <v>110</v>
      </c>
      <c r="E760" s="139" t="s">
        <v>484</v>
      </c>
      <c r="F760" s="139" t="s">
        <v>180</v>
      </c>
      <c r="G760" s="139" t="s">
        <v>1164</v>
      </c>
      <c r="H760" s="140">
        <v>3423</v>
      </c>
      <c r="I760" s="138">
        <v>3</v>
      </c>
      <c r="J760" s="143">
        <f>สกลนคร!F85</f>
        <v>175148.08</v>
      </c>
      <c r="K760" s="142">
        <f>สกลนคร!AH85</f>
        <v>158098.82999999999</v>
      </c>
      <c r="L760" s="143">
        <f>สกลนคร!AI85</f>
        <v>3150754.4699999997</v>
      </c>
      <c r="M760" s="143">
        <f>สกลนคร!AJ85</f>
        <v>3221178.62</v>
      </c>
      <c r="N760" s="139"/>
      <c r="O760" s="139"/>
      <c r="P760" s="139"/>
      <c r="Q760" s="131">
        <f t="shared" si="27"/>
        <v>-70424.150000000373</v>
      </c>
      <c r="R760" s="132">
        <f t="shared" si="28"/>
        <v>920.46581069237504</v>
      </c>
    </row>
    <row r="761" spans="1:18" x14ac:dyDescent="0.4">
      <c r="A761" s="138">
        <v>10</v>
      </c>
      <c r="B761" s="139" t="s">
        <v>61</v>
      </c>
      <c r="C761" s="139" t="s">
        <v>483</v>
      </c>
      <c r="D761" s="139" t="s">
        <v>110</v>
      </c>
      <c r="E761" s="139" t="s">
        <v>484</v>
      </c>
      <c r="F761" s="139" t="s">
        <v>180</v>
      </c>
      <c r="G761" s="139" t="s">
        <v>1165</v>
      </c>
      <c r="H761" s="140">
        <v>1355</v>
      </c>
      <c r="I761" s="138">
        <v>1</v>
      </c>
      <c r="J761" s="143">
        <f>สกลนคร!F86</f>
        <v>149244.46</v>
      </c>
      <c r="K761" s="142">
        <f>สกลนคร!AH86</f>
        <v>155546.35</v>
      </c>
      <c r="L761" s="143">
        <f>สกลนคร!AI86</f>
        <v>2685220.94</v>
      </c>
      <c r="M761" s="143">
        <f>สกลนคร!AJ86</f>
        <v>2659979.0699999998</v>
      </c>
      <c r="N761" s="139"/>
      <c r="O761" s="139"/>
      <c r="P761" s="139"/>
      <c r="Q761" s="131">
        <f t="shared" si="27"/>
        <v>25241.870000000112</v>
      </c>
      <c r="R761" s="132">
        <f t="shared" si="28"/>
        <v>1981.7128708487085</v>
      </c>
    </row>
    <row r="762" spans="1:18" s="150" customFormat="1" x14ac:dyDescent="0.4">
      <c r="A762" s="144">
        <v>6</v>
      </c>
      <c r="B762" s="145" t="s">
        <v>61</v>
      </c>
      <c r="C762" s="145"/>
      <c r="D762" s="145"/>
      <c r="E762" s="145" t="s">
        <v>77</v>
      </c>
      <c r="F762" s="145"/>
      <c r="G762" s="145" t="s">
        <v>486</v>
      </c>
      <c r="H762" s="151">
        <f>SUM(H753:H761)</f>
        <v>31213</v>
      </c>
      <c r="I762" s="144"/>
      <c r="J762" s="147">
        <f>SUM(J752:J761)</f>
        <v>1556045.61</v>
      </c>
      <c r="K762" s="147">
        <f>SUM(K752:K761)</f>
        <v>1571800.54</v>
      </c>
      <c r="L762" s="147">
        <f>SUM(L752:L761)</f>
        <v>29141159.699999999</v>
      </c>
      <c r="M762" s="147">
        <f>SUM(M752:M761)</f>
        <v>28585543.050000001</v>
      </c>
      <c r="N762" s="145">
        <v>9</v>
      </c>
      <c r="O762" s="145">
        <v>9</v>
      </c>
      <c r="P762" s="145">
        <f>N762-O762</f>
        <v>0</v>
      </c>
      <c r="Q762" s="148">
        <f t="shared" si="27"/>
        <v>555616.64999999851</v>
      </c>
      <c r="R762" s="149">
        <f>L762/H762</f>
        <v>933.62251946304423</v>
      </c>
    </row>
    <row r="763" spans="1:18" x14ac:dyDescent="0.4">
      <c r="A763" s="138">
        <v>1</v>
      </c>
      <c r="B763" s="139" t="s">
        <v>61</v>
      </c>
      <c r="C763" s="139" t="s">
        <v>487</v>
      </c>
      <c r="D763" s="139" t="s">
        <v>117</v>
      </c>
      <c r="E763" s="139" t="s">
        <v>488</v>
      </c>
      <c r="F763" s="139" t="s">
        <v>210</v>
      </c>
      <c r="G763" s="139" t="s">
        <v>489</v>
      </c>
      <c r="H763" s="140"/>
      <c r="I763" s="138"/>
      <c r="J763" s="141"/>
      <c r="K763" s="142"/>
      <c r="L763" s="143"/>
      <c r="M763" s="143"/>
      <c r="N763" s="139"/>
      <c r="O763" s="139"/>
      <c r="P763" s="139"/>
    </row>
    <row r="764" spans="1:18" x14ac:dyDescent="0.4">
      <c r="A764" s="138">
        <v>2</v>
      </c>
      <c r="B764" s="139" t="s">
        <v>61</v>
      </c>
      <c r="C764" s="139" t="s">
        <v>487</v>
      </c>
      <c r="D764" s="139" t="s">
        <v>117</v>
      </c>
      <c r="E764" s="139" t="s">
        <v>488</v>
      </c>
      <c r="F764" s="139" t="s">
        <v>180</v>
      </c>
      <c r="G764" s="139" t="s">
        <v>1166</v>
      </c>
      <c r="H764" s="140">
        <v>2146</v>
      </c>
      <c r="I764" s="138">
        <v>2</v>
      </c>
      <c r="J764" s="143">
        <f>สกลนคร!F87</f>
        <v>437885.76</v>
      </c>
      <c r="K764" s="142">
        <f>สกลนคร!AH87</f>
        <v>381722.3</v>
      </c>
      <c r="L764" s="143">
        <f>สกลนคร!AI87</f>
        <v>1738545.02</v>
      </c>
      <c r="M764" s="143">
        <f>สกลนคร!AJ87</f>
        <v>1709891.1099999999</v>
      </c>
      <c r="N764" s="139"/>
      <c r="O764" s="139"/>
      <c r="P764" s="139"/>
      <c r="Q764" s="131">
        <f t="shared" si="27"/>
        <v>28653.910000000149</v>
      </c>
      <c r="R764" s="132">
        <f t="shared" si="28"/>
        <v>810.1328145386766</v>
      </c>
    </row>
    <row r="765" spans="1:18" x14ac:dyDescent="0.4">
      <c r="A765" s="138">
        <v>3</v>
      </c>
      <c r="B765" s="139" t="s">
        <v>61</v>
      </c>
      <c r="C765" s="139" t="s">
        <v>487</v>
      </c>
      <c r="D765" s="139" t="s">
        <v>117</v>
      </c>
      <c r="E765" s="139" t="s">
        <v>488</v>
      </c>
      <c r="F765" s="139" t="s">
        <v>180</v>
      </c>
      <c r="G765" s="139" t="s">
        <v>1167</v>
      </c>
      <c r="H765" s="140">
        <v>1277</v>
      </c>
      <c r="I765" s="138">
        <v>1</v>
      </c>
      <c r="J765" s="143">
        <f>สกลนคร!F88</f>
        <v>310714.01</v>
      </c>
      <c r="K765" s="142">
        <f>สกลนคร!AH88</f>
        <v>230084.06</v>
      </c>
      <c r="L765" s="143">
        <f>สกลนคร!AI88</f>
        <v>1469929.77</v>
      </c>
      <c r="M765" s="143">
        <f>สกลนคร!AJ88</f>
        <v>1527831.16</v>
      </c>
      <c r="N765" s="139"/>
      <c r="O765" s="139"/>
      <c r="P765" s="139"/>
      <c r="Q765" s="131">
        <f t="shared" si="27"/>
        <v>-57901.389999999898</v>
      </c>
      <c r="R765" s="132">
        <f t="shared" si="28"/>
        <v>1151.0804776820673</v>
      </c>
    </row>
    <row r="766" spans="1:18" x14ac:dyDescent="0.4">
      <c r="A766" s="138">
        <v>4</v>
      </c>
      <c r="B766" s="139" t="s">
        <v>61</v>
      </c>
      <c r="C766" s="139" t="s">
        <v>487</v>
      </c>
      <c r="D766" s="139" t="s">
        <v>117</v>
      </c>
      <c r="E766" s="139" t="s">
        <v>488</v>
      </c>
      <c r="F766" s="139" t="s">
        <v>180</v>
      </c>
      <c r="G766" s="139" t="s">
        <v>1168</v>
      </c>
      <c r="H766" s="140">
        <v>2783</v>
      </c>
      <c r="I766" s="138">
        <v>2</v>
      </c>
      <c r="J766" s="143">
        <f>สกลนคร!F89</f>
        <v>459985.21</v>
      </c>
      <c r="K766" s="142">
        <f>สกลนคร!AH89</f>
        <v>405948.33999999997</v>
      </c>
      <c r="L766" s="143">
        <f>สกลนคร!AI89</f>
        <v>1821211.7200000002</v>
      </c>
      <c r="M766" s="143">
        <f>สกลนคร!AJ89</f>
        <v>1998047.6300000001</v>
      </c>
      <c r="N766" s="139"/>
      <c r="O766" s="139"/>
      <c r="P766" s="139"/>
      <c r="Q766" s="131">
        <f t="shared" si="27"/>
        <v>-176835.90999999992</v>
      </c>
      <c r="R766" s="132">
        <f t="shared" si="28"/>
        <v>654.40593604024446</v>
      </c>
    </row>
    <row r="767" spans="1:18" x14ac:dyDescent="0.4">
      <c r="A767" s="138">
        <v>5</v>
      </c>
      <c r="B767" s="139" t="s">
        <v>61</v>
      </c>
      <c r="C767" s="139" t="s">
        <v>487</v>
      </c>
      <c r="D767" s="139" t="s">
        <v>117</v>
      </c>
      <c r="E767" s="139" t="s">
        <v>488</v>
      </c>
      <c r="F767" s="139" t="s">
        <v>180</v>
      </c>
      <c r="G767" s="139" t="s">
        <v>1169</v>
      </c>
      <c r="H767" s="140">
        <v>1769</v>
      </c>
      <c r="I767" s="138">
        <v>2</v>
      </c>
      <c r="J767" s="143">
        <f>สกลนคร!F90</f>
        <v>230353.44</v>
      </c>
      <c r="K767" s="142">
        <f>สกลนคร!AH90</f>
        <v>110416.57</v>
      </c>
      <c r="L767" s="143">
        <f>สกลนคร!AI90</f>
        <v>1936830.26</v>
      </c>
      <c r="M767" s="143">
        <f>สกลนคร!AJ90</f>
        <v>2078223.19</v>
      </c>
      <c r="N767" s="139"/>
      <c r="O767" s="139"/>
      <c r="P767" s="139"/>
      <c r="Q767" s="131">
        <f t="shared" si="27"/>
        <v>-141392.92999999993</v>
      </c>
      <c r="R767" s="132">
        <f t="shared" si="28"/>
        <v>1094.8729564725834</v>
      </c>
    </row>
    <row r="768" spans="1:18" s="150" customFormat="1" x14ac:dyDescent="0.4">
      <c r="A768" s="144">
        <v>7</v>
      </c>
      <c r="B768" s="145" t="s">
        <v>61</v>
      </c>
      <c r="C768" s="145"/>
      <c r="D768" s="145"/>
      <c r="E768" s="145" t="s">
        <v>77</v>
      </c>
      <c r="F768" s="145"/>
      <c r="G768" s="145" t="s">
        <v>490</v>
      </c>
      <c r="H768" s="151">
        <f>SUM(H764:H767)</f>
        <v>7975</v>
      </c>
      <c r="I768" s="144"/>
      <c r="J768" s="147">
        <f>SUM(J763:J767)</f>
        <v>1438938.42</v>
      </c>
      <c r="K768" s="147">
        <f>SUM(K763:K767)</f>
        <v>1128171.27</v>
      </c>
      <c r="L768" s="147">
        <f>SUM(L763:L767)</f>
        <v>6966516.7699999996</v>
      </c>
      <c r="M768" s="147">
        <f>SUM(M763:M767)</f>
        <v>7313993.0899999999</v>
      </c>
      <c r="N768" s="145">
        <v>4</v>
      </c>
      <c r="O768" s="145">
        <v>4</v>
      </c>
      <c r="P768" s="145">
        <f>N768-O768</f>
        <v>0</v>
      </c>
      <c r="Q768" s="148">
        <f t="shared" si="27"/>
        <v>-347476.3200000003</v>
      </c>
      <c r="R768" s="149">
        <f>L768/H768</f>
        <v>873.5444225705329</v>
      </c>
    </row>
    <row r="769" spans="1:18" x14ac:dyDescent="0.4">
      <c r="A769" s="138">
        <v>1</v>
      </c>
      <c r="B769" s="139" t="s">
        <v>61</v>
      </c>
      <c r="C769" s="139" t="s">
        <v>491</v>
      </c>
      <c r="D769" s="139" t="s">
        <v>124</v>
      </c>
      <c r="E769" s="139" t="s">
        <v>492</v>
      </c>
      <c r="F769" s="139" t="s">
        <v>210</v>
      </c>
      <c r="G769" s="139" t="s">
        <v>493</v>
      </c>
      <c r="H769" s="140"/>
      <c r="I769" s="138"/>
      <c r="J769" s="141"/>
      <c r="K769" s="142"/>
      <c r="L769" s="143"/>
      <c r="M769" s="143"/>
      <c r="N769" s="139"/>
      <c r="O769" s="139"/>
      <c r="P769" s="139"/>
    </row>
    <row r="770" spans="1:18" x14ac:dyDescent="0.4">
      <c r="A770" s="138">
        <v>2</v>
      </c>
      <c r="B770" s="139" t="s">
        <v>61</v>
      </c>
      <c r="C770" s="139" t="s">
        <v>491</v>
      </c>
      <c r="D770" s="139" t="s">
        <v>124</v>
      </c>
      <c r="E770" s="139" t="s">
        <v>492</v>
      </c>
      <c r="F770" s="139" t="s">
        <v>180</v>
      </c>
      <c r="G770" s="139" t="s">
        <v>1170</v>
      </c>
      <c r="H770" s="140">
        <v>5781</v>
      </c>
      <c r="I770" s="138">
        <v>4</v>
      </c>
      <c r="J770" s="143">
        <f>สกลนคร!F91</f>
        <v>223715.12</v>
      </c>
      <c r="K770" s="142">
        <f>สกลนคร!AH91</f>
        <v>320302.49</v>
      </c>
      <c r="L770" s="143">
        <f>สกลนคร!AI91</f>
        <v>0</v>
      </c>
      <c r="M770" s="143">
        <f>สกลนคร!AJ91</f>
        <v>0</v>
      </c>
      <c r="N770" s="139"/>
      <c r="O770" s="139"/>
      <c r="P770" s="139"/>
      <c r="Q770" s="131">
        <f t="shared" si="27"/>
        <v>0</v>
      </c>
      <c r="R770" s="132">
        <f t="shared" si="28"/>
        <v>0</v>
      </c>
    </row>
    <row r="771" spans="1:18" x14ac:dyDescent="0.4">
      <c r="A771" s="138">
        <v>3</v>
      </c>
      <c r="B771" s="139" t="s">
        <v>61</v>
      </c>
      <c r="C771" s="139" t="s">
        <v>491</v>
      </c>
      <c r="D771" s="139" t="s">
        <v>124</v>
      </c>
      <c r="E771" s="139" t="s">
        <v>492</v>
      </c>
      <c r="F771" s="139" t="s">
        <v>180</v>
      </c>
      <c r="G771" s="139" t="s">
        <v>1171</v>
      </c>
      <c r="H771" s="140">
        <v>2515</v>
      </c>
      <c r="I771" s="138">
        <v>2</v>
      </c>
      <c r="J771" s="143">
        <f>สกลนคร!F92</f>
        <v>93048.16</v>
      </c>
      <c r="K771" s="142">
        <f>สกลนคร!AH92</f>
        <v>48165.489999999991</v>
      </c>
      <c r="L771" s="143">
        <f>สกลนคร!AI92</f>
        <v>0</v>
      </c>
      <c r="M771" s="143">
        <f>สกลนคร!AJ92</f>
        <v>0</v>
      </c>
      <c r="N771" s="139"/>
      <c r="O771" s="139"/>
      <c r="P771" s="139"/>
      <c r="Q771" s="131">
        <f t="shared" si="27"/>
        <v>0</v>
      </c>
      <c r="R771" s="132">
        <f t="shared" si="28"/>
        <v>0</v>
      </c>
    </row>
    <row r="772" spans="1:18" x14ac:dyDescent="0.4">
      <c r="A772" s="138">
        <v>4</v>
      </c>
      <c r="B772" s="139" t="s">
        <v>61</v>
      </c>
      <c r="C772" s="139" t="s">
        <v>491</v>
      </c>
      <c r="D772" s="139" t="s">
        <v>124</v>
      </c>
      <c r="E772" s="139" t="s">
        <v>492</v>
      </c>
      <c r="F772" s="139" t="s">
        <v>180</v>
      </c>
      <c r="G772" s="139" t="s">
        <v>1172</v>
      </c>
      <c r="H772" s="140">
        <v>3488</v>
      </c>
      <c r="I772" s="138">
        <v>3</v>
      </c>
      <c r="J772" s="143">
        <f>สกลนคร!F93</f>
        <v>163403.5</v>
      </c>
      <c r="K772" s="142">
        <f>สกลนคร!AH93</f>
        <v>193906.45</v>
      </c>
      <c r="L772" s="143">
        <f>สกลนคร!AI93</f>
        <v>0</v>
      </c>
      <c r="M772" s="143">
        <f>สกลนคร!AJ93</f>
        <v>0</v>
      </c>
      <c r="N772" s="139"/>
      <c r="O772" s="139"/>
      <c r="P772" s="139"/>
      <c r="Q772" s="131">
        <f t="shared" si="27"/>
        <v>0</v>
      </c>
      <c r="R772" s="132">
        <f t="shared" si="28"/>
        <v>0</v>
      </c>
    </row>
    <row r="773" spans="1:18" x14ac:dyDescent="0.4">
      <c r="A773" s="138">
        <v>5</v>
      </c>
      <c r="B773" s="139" t="s">
        <v>61</v>
      </c>
      <c r="C773" s="139" t="s">
        <v>491</v>
      </c>
      <c r="D773" s="139" t="s">
        <v>124</v>
      </c>
      <c r="E773" s="139" t="s">
        <v>492</v>
      </c>
      <c r="F773" s="139" t="s">
        <v>180</v>
      </c>
      <c r="G773" s="139" t="s">
        <v>1173</v>
      </c>
      <c r="H773" s="140">
        <v>6008</v>
      </c>
      <c r="I773" s="138">
        <v>5</v>
      </c>
      <c r="J773" s="143">
        <f>สกลนคร!F94</f>
        <v>64527.02</v>
      </c>
      <c r="K773" s="142">
        <f>สกลนคร!AH94</f>
        <v>124093.82999999999</v>
      </c>
      <c r="L773" s="143">
        <f>สกลนคร!AI94</f>
        <v>0</v>
      </c>
      <c r="M773" s="143">
        <f>สกลนคร!AJ94</f>
        <v>0</v>
      </c>
      <c r="N773" s="139"/>
      <c r="O773" s="139"/>
      <c r="P773" s="139"/>
      <c r="Q773" s="131">
        <f t="shared" si="27"/>
        <v>0</v>
      </c>
      <c r="R773" s="132">
        <f t="shared" si="28"/>
        <v>0</v>
      </c>
    </row>
    <row r="774" spans="1:18" x14ac:dyDescent="0.4">
      <c r="A774" s="138">
        <v>6</v>
      </c>
      <c r="B774" s="139" t="s">
        <v>61</v>
      </c>
      <c r="C774" s="139" t="s">
        <v>491</v>
      </c>
      <c r="D774" s="139" t="s">
        <v>124</v>
      </c>
      <c r="E774" s="139" t="s">
        <v>492</v>
      </c>
      <c r="F774" s="139" t="s">
        <v>180</v>
      </c>
      <c r="G774" s="139" t="s">
        <v>1174</v>
      </c>
      <c r="H774" s="140">
        <v>4020</v>
      </c>
      <c r="I774" s="138">
        <v>3</v>
      </c>
      <c r="J774" s="143">
        <f>สกลนคร!F95</f>
        <v>182725.73</v>
      </c>
      <c r="K774" s="142">
        <f>สกลนคร!AH95</f>
        <v>258599.25</v>
      </c>
      <c r="L774" s="143">
        <f>สกลนคร!AI95</f>
        <v>0</v>
      </c>
      <c r="M774" s="143">
        <f>สกลนคร!AJ95</f>
        <v>0</v>
      </c>
      <c r="N774" s="139"/>
      <c r="O774" s="139"/>
      <c r="P774" s="139"/>
      <c r="Q774" s="131">
        <f t="shared" si="27"/>
        <v>0</v>
      </c>
      <c r="R774" s="132">
        <f t="shared" si="28"/>
        <v>0</v>
      </c>
    </row>
    <row r="775" spans="1:18" x14ac:dyDescent="0.4">
      <c r="A775" s="138">
        <v>7</v>
      </c>
      <c r="B775" s="139" t="s">
        <v>61</v>
      </c>
      <c r="C775" s="139" t="s">
        <v>491</v>
      </c>
      <c r="D775" s="139" t="s">
        <v>124</v>
      </c>
      <c r="E775" s="139" t="s">
        <v>492</v>
      </c>
      <c r="F775" s="139" t="s">
        <v>180</v>
      </c>
      <c r="G775" s="139" t="s">
        <v>1175</v>
      </c>
      <c r="H775" s="140">
        <v>4210</v>
      </c>
      <c r="I775" s="138">
        <v>3</v>
      </c>
      <c r="J775" s="143">
        <f>สกลนคร!F96</f>
        <v>69017.649999999994</v>
      </c>
      <c r="K775" s="142">
        <f>สกลนคร!AH96</f>
        <v>151433.59999999998</v>
      </c>
      <c r="L775" s="143">
        <f>สกลนคร!AI96</f>
        <v>0</v>
      </c>
      <c r="M775" s="143">
        <f>สกลนคร!AJ96</f>
        <v>-9920.48</v>
      </c>
      <c r="N775" s="139"/>
      <c r="O775" s="139"/>
      <c r="P775" s="139"/>
      <c r="Q775" s="131">
        <f t="shared" ref="Q775:Q838" si="29">L775-M775</f>
        <v>9920.48</v>
      </c>
      <c r="R775" s="132">
        <f t="shared" ref="R775:R838" si="30">L775/H775</f>
        <v>0</v>
      </c>
    </row>
    <row r="776" spans="1:18" x14ac:dyDescent="0.4">
      <c r="A776" s="138">
        <v>8</v>
      </c>
      <c r="B776" s="139" t="s">
        <v>61</v>
      </c>
      <c r="C776" s="139" t="s">
        <v>491</v>
      </c>
      <c r="D776" s="139" t="s">
        <v>124</v>
      </c>
      <c r="E776" s="139" t="s">
        <v>492</v>
      </c>
      <c r="F776" s="139" t="s">
        <v>180</v>
      </c>
      <c r="G776" s="139" t="s">
        <v>1176</v>
      </c>
      <c r="H776" s="140">
        <v>3316</v>
      </c>
      <c r="I776" s="138">
        <v>3</v>
      </c>
      <c r="J776" s="143">
        <f>สกลนคร!F97</f>
        <v>197566.52</v>
      </c>
      <c r="K776" s="142">
        <f>สกลนคร!AH97</f>
        <v>250159.09</v>
      </c>
      <c r="L776" s="143">
        <f>สกลนคร!AI97</f>
        <v>0</v>
      </c>
      <c r="M776" s="143">
        <f>สกลนคร!AJ97</f>
        <v>0</v>
      </c>
      <c r="N776" s="139"/>
      <c r="O776" s="139"/>
      <c r="P776" s="139"/>
      <c r="Q776" s="131">
        <f t="shared" si="29"/>
        <v>0</v>
      </c>
      <c r="R776" s="132">
        <f t="shared" si="30"/>
        <v>0</v>
      </c>
    </row>
    <row r="777" spans="1:18" x14ac:dyDescent="0.4">
      <c r="A777" s="138">
        <v>9</v>
      </c>
      <c r="B777" s="139" t="s">
        <v>61</v>
      </c>
      <c r="C777" s="139" t="s">
        <v>491</v>
      </c>
      <c r="D777" s="139" t="s">
        <v>124</v>
      </c>
      <c r="E777" s="139" t="s">
        <v>492</v>
      </c>
      <c r="F777" s="139" t="s">
        <v>180</v>
      </c>
      <c r="G777" s="139" t="s">
        <v>1177</v>
      </c>
      <c r="H777" s="140">
        <v>6867</v>
      </c>
      <c r="I777" s="138">
        <v>5</v>
      </c>
      <c r="J777" s="143">
        <f>สกลนคร!F98</f>
        <v>122922.67</v>
      </c>
      <c r="K777" s="142">
        <f>สกลนคร!AH98</f>
        <v>205321.44999999998</v>
      </c>
      <c r="L777" s="143">
        <f>สกลนคร!AI98</f>
        <v>0</v>
      </c>
      <c r="M777" s="143">
        <f>สกลนคร!AJ98</f>
        <v>0</v>
      </c>
      <c r="N777" s="139"/>
      <c r="O777" s="139"/>
      <c r="P777" s="139"/>
      <c r="Q777" s="131">
        <f t="shared" si="29"/>
        <v>0</v>
      </c>
      <c r="R777" s="132">
        <f t="shared" si="30"/>
        <v>0</v>
      </c>
    </row>
    <row r="778" spans="1:18" x14ac:dyDescent="0.4">
      <c r="A778" s="138">
        <v>10</v>
      </c>
      <c r="B778" s="139" t="s">
        <v>61</v>
      </c>
      <c r="C778" s="139" t="s">
        <v>491</v>
      </c>
      <c r="D778" s="139" t="s">
        <v>124</v>
      </c>
      <c r="E778" s="139" t="s">
        <v>492</v>
      </c>
      <c r="F778" s="139" t="s">
        <v>180</v>
      </c>
      <c r="G778" s="139" t="s">
        <v>1178</v>
      </c>
      <c r="H778" s="140">
        <v>3657</v>
      </c>
      <c r="I778" s="138">
        <v>3</v>
      </c>
      <c r="J778" s="143">
        <f>สกลนคร!F99</f>
        <v>200573.62</v>
      </c>
      <c r="K778" s="142">
        <f>สกลนคร!AH99</f>
        <v>258013.62</v>
      </c>
      <c r="L778" s="143">
        <f>สกลนคร!AI99</f>
        <v>0</v>
      </c>
      <c r="M778" s="143">
        <f>สกลนคร!AJ99</f>
        <v>0</v>
      </c>
      <c r="N778" s="139"/>
      <c r="O778" s="139"/>
      <c r="P778" s="139"/>
      <c r="Q778" s="131">
        <f t="shared" si="29"/>
        <v>0</v>
      </c>
      <c r="R778" s="132">
        <f t="shared" si="30"/>
        <v>0</v>
      </c>
    </row>
    <row r="779" spans="1:18" x14ac:dyDescent="0.4">
      <c r="A779" s="138">
        <v>11</v>
      </c>
      <c r="B779" s="139" t="s">
        <v>61</v>
      </c>
      <c r="C779" s="139" t="s">
        <v>491</v>
      </c>
      <c r="D779" s="139" t="s">
        <v>124</v>
      </c>
      <c r="E779" s="139" t="s">
        <v>492</v>
      </c>
      <c r="F779" s="139" t="s">
        <v>180</v>
      </c>
      <c r="G779" s="139" t="s">
        <v>1179</v>
      </c>
      <c r="H779" s="140">
        <v>6817</v>
      </c>
      <c r="I779" s="138">
        <v>5</v>
      </c>
      <c r="J779" s="143">
        <f>สกลนคร!F100</f>
        <v>162262.74</v>
      </c>
      <c r="K779" s="142">
        <f>สกลนคร!AH100</f>
        <v>204059.62</v>
      </c>
      <c r="L779" s="143">
        <f>สกลนคร!AI100</f>
        <v>0</v>
      </c>
      <c r="M779" s="143">
        <f>สกลนคร!AJ100</f>
        <v>0</v>
      </c>
      <c r="N779" s="139"/>
      <c r="O779" s="139"/>
      <c r="P779" s="139"/>
      <c r="Q779" s="131">
        <f t="shared" si="29"/>
        <v>0</v>
      </c>
      <c r="R779" s="132">
        <f t="shared" si="30"/>
        <v>0</v>
      </c>
    </row>
    <row r="780" spans="1:18" x14ac:dyDescent="0.4">
      <c r="A780" s="138">
        <v>12</v>
      </c>
      <c r="B780" s="139" t="s">
        <v>61</v>
      </c>
      <c r="C780" s="139" t="s">
        <v>491</v>
      </c>
      <c r="D780" s="139" t="s">
        <v>124</v>
      </c>
      <c r="E780" s="139" t="s">
        <v>492</v>
      </c>
      <c r="F780" s="139" t="s">
        <v>180</v>
      </c>
      <c r="G780" s="139" t="s">
        <v>1180</v>
      </c>
      <c r="H780" s="140">
        <v>5077</v>
      </c>
      <c r="I780" s="138">
        <v>4</v>
      </c>
      <c r="J780" s="143">
        <f>สกลนคร!F101</f>
        <v>48016.84</v>
      </c>
      <c r="K780" s="142">
        <f>สกลนคร!AH101</f>
        <v>111522.11</v>
      </c>
      <c r="L780" s="143">
        <f>สกลนคร!AI101</f>
        <v>0</v>
      </c>
      <c r="M780" s="143">
        <f>สกลนคร!AJ101</f>
        <v>0</v>
      </c>
      <c r="N780" s="139"/>
      <c r="O780" s="139"/>
      <c r="P780" s="139"/>
      <c r="Q780" s="131">
        <f t="shared" si="29"/>
        <v>0</v>
      </c>
      <c r="R780" s="132">
        <f t="shared" si="30"/>
        <v>0</v>
      </c>
    </row>
    <row r="781" spans="1:18" x14ac:dyDescent="0.4">
      <c r="A781" s="138">
        <v>13</v>
      </c>
      <c r="B781" s="139" t="s">
        <v>61</v>
      </c>
      <c r="C781" s="139" t="s">
        <v>491</v>
      </c>
      <c r="D781" s="139" t="s">
        <v>124</v>
      </c>
      <c r="E781" s="139" t="s">
        <v>492</v>
      </c>
      <c r="F781" s="139" t="s">
        <v>180</v>
      </c>
      <c r="G781" s="139" t="s">
        <v>1181</v>
      </c>
      <c r="H781" s="140">
        <v>3046</v>
      </c>
      <c r="I781" s="138">
        <v>3</v>
      </c>
      <c r="J781" s="143">
        <f>สกลนคร!F102</f>
        <v>102368.65</v>
      </c>
      <c r="K781" s="142">
        <f>สกลนคร!AH102</f>
        <v>104519.04999999999</v>
      </c>
      <c r="L781" s="143">
        <f>สกลนคร!AI102</f>
        <v>0</v>
      </c>
      <c r="M781" s="143">
        <f>สกลนคร!AJ102</f>
        <v>0</v>
      </c>
      <c r="N781" s="139"/>
      <c r="O781" s="139"/>
      <c r="P781" s="139"/>
      <c r="Q781" s="131">
        <f t="shared" si="29"/>
        <v>0</v>
      </c>
      <c r="R781" s="132">
        <f t="shared" si="30"/>
        <v>0</v>
      </c>
    </row>
    <row r="782" spans="1:18" x14ac:dyDescent="0.4">
      <c r="A782" s="138">
        <v>14</v>
      </c>
      <c r="B782" s="139" t="s">
        <v>61</v>
      </c>
      <c r="C782" s="139" t="s">
        <v>491</v>
      </c>
      <c r="D782" s="139" t="s">
        <v>124</v>
      </c>
      <c r="E782" s="139" t="s">
        <v>492</v>
      </c>
      <c r="F782" s="139" t="s">
        <v>180</v>
      </c>
      <c r="G782" s="139" t="s">
        <v>1182</v>
      </c>
      <c r="H782" s="140">
        <v>3486</v>
      </c>
      <c r="I782" s="138">
        <v>3</v>
      </c>
      <c r="J782" s="143">
        <f>สกลนคร!F103</f>
        <v>142469.91</v>
      </c>
      <c r="K782" s="142">
        <f>สกลนคร!AH103</f>
        <v>156689.86000000002</v>
      </c>
      <c r="L782" s="143">
        <f>สกลนคร!AI103</f>
        <v>0</v>
      </c>
      <c r="M782" s="143">
        <f>สกลนคร!AJ103</f>
        <v>0</v>
      </c>
      <c r="N782" s="139"/>
      <c r="O782" s="139"/>
      <c r="P782" s="139"/>
      <c r="Q782" s="131">
        <f t="shared" si="29"/>
        <v>0</v>
      </c>
      <c r="R782" s="132">
        <f t="shared" si="30"/>
        <v>0</v>
      </c>
    </row>
    <row r="783" spans="1:18" x14ac:dyDescent="0.4">
      <c r="A783" s="138">
        <v>15</v>
      </c>
      <c r="B783" s="139" t="s">
        <v>61</v>
      </c>
      <c r="C783" s="139" t="s">
        <v>491</v>
      </c>
      <c r="D783" s="139" t="s">
        <v>124</v>
      </c>
      <c r="E783" s="139" t="s">
        <v>492</v>
      </c>
      <c r="F783" s="139" t="s">
        <v>180</v>
      </c>
      <c r="G783" s="139" t="s">
        <v>1183</v>
      </c>
      <c r="H783" s="140">
        <v>4158</v>
      </c>
      <c r="I783" s="138">
        <v>3</v>
      </c>
      <c r="J783" s="143">
        <f>สกลนคร!F104</f>
        <v>165827.42000000001</v>
      </c>
      <c r="K783" s="142">
        <f>สกลนคร!AH104</f>
        <v>229690.82</v>
      </c>
      <c r="L783" s="143">
        <f>สกลนคร!AI104</f>
        <v>-1740156.65</v>
      </c>
      <c r="M783" s="143">
        <f>สกลนคร!AJ104</f>
        <v>0</v>
      </c>
      <c r="N783" s="139"/>
      <c r="O783" s="139"/>
      <c r="P783" s="139"/>
      <c r="Q783" s="131">
        <f t="shared" si="29"/>
        <v>-1740156.65</v>
      </c>
      <c r="R783" s="132">
        <f t="shared" si="30"/>
        <v>-418.5080928330928</v>
      </c>
    </row>
    <row r="784" spans="1:18" x14ac:dyDescent="0.4">
      <c r="A784" s="138">
        <v>16</v>
      </c>
      <c r="B784" s="139" t="s">
        <v>61</v>
      </c>
      <c r="C784" s="139" t="s">
        <v>491</v>
      </c>
      <c r="D784" s="139" t="s">
        <v>124</v>
      </c>
      <c r="E784" s="139" t="s">
        <v>492</v>
      </c>
      <c r="F784" s="139" t="s">
        <v>180</v>
      </c>
      <c r="G784" s="139" t="s">
        <v>1184</v>
      </c>
      <c r="H784" s="140">
        <v>4935</v>
      </c>
      <c r="I784" s="138">
        <v>4</v>
      </c>
      <c r="J784" s="143">
        <f>สกลนคร!F105</f>
        <v>290793.46999999997</v>
      </c>
      <c r="K784" s="142">
        <f>สกลนคร!AH105</f>
        <v>222278.81999999998</v>
      </c>
      <c r="L784" s="143">
        <f>สกลนคร!AI105</f>
        <v>0</v>
      </c>
      <c r="M784" s="143">
        <f>สกลนคร!AJ105</f>
        <v>10594.46</v>
      </c>
      <c r="N784" s="139"/>
      <c r="O784" s="139"/>
      <c r="P784" s="139"/>
      <c r="Q784" s="131">
        <f t="shared" si="29"/>
        <v>-10594.46</v>
      </c>
      <c r="R784" s="132">
        <f t="shared" si="30"/>
        <v>0</v>
      </c>
    </row>
    <row r="785" spans="1:18" x14ac:dyDescent="0.4">
      <c r="A785" s="138">
        <v>17</v>
      </c>
      <c r="B785" s="139" t="s">
        <v>61</v>
      </c>
      <c r="C785" s="139" t="s">
        <v>491</v>
      </c>
      <c r="D785" s="139" t="s">
        <v>124</v>
      </c>
      <c r="E785" s="139" t="s">
        <v>492</v>
      </c>
      <c r="F785" s="139" t="s">
        <v>180</v>
      </c>
      <c r="G785" s="139" t="s">
        <v>1185</v>
      </c>
      <c r="H785" s="140">
        <v>4567</v>
      </c>
      <c r="I785" s="138">
        <v>4</v>
      </c>
      <c r="J785" s="143">
        <f>สกลนคร!F106</f>
        <v>343093.89</v>
      </c>
      <c r="K785" s="142">
        <f>สกลนคร!AH106</f>
        <v>395371.04000000004</v>
      </c>
      <c r="L785" s="143">
        <f>สกลนคร!AI106</f>
        <v>0</v>
      </c>
      <c r="M785" s="143">
        <f>สกลนคร!AJ106</f>
        <v>0</v>
      </c>
      <c r="N785" s="139"/>
      <c r="O785" s="139"/>
      <c r="P785" s="139"/>
      <c r="Q785" s="131">
        <f t="shared" si="29"/>
        <v>0</v>
      </c>
      <c r="R785" s="132">
        <f t="shared" si="30"/>
        <v>0</v>
      </c>
    </row>
    <row r="786" spans="1:18" x14ac:dyDescent="0.4">
      <c r="A786" s="138">
        <v>18</v>
      </c>
      <c r="B786" s="139" t="s">
        <v>61</v>
      </c>
      <c r="C786" s="139" t="s">
        <v>491</v>
      </c>
      <c r="D786" s="139" t="s">
        <v>124</v>
      </c>
      <c r="E786" s="139" t="s">
        <v>492</v>
      </c>
      <c r="F786" s="139" t="s">
        <v>180</v>
      </c>
      <c r="G786" s="139" t="s">
        <v>1186</v>
      </c>
      <c r="H786" s="140">
        <v>2903</v>
      </c>
      <c r="I786" s="138">
        <v>2</v>
      </c>
      <c r="J786" s="143">
        <f>สกลนคร!F107</f>
        <v>249604.98</v>
      </c>
      <c r="K786" s="142">
        <f>สกลนคร!AH107</f>
        <v>288295.32</v>
      </c>
      <c r="L786" s="143">
        <f>สกลนคร!AI107</f>
        <v>0</v>
      </c>
      <c r="M786" s="143">
        <f>สกลนคร!AJ107</f>
        <v>0</v>
      </c>
      <c r="N786" s="139"/>
      <c r="O786" s="139"/>
      <c r="P786" s="139"/>
      <c r="Q786" s="131">
        <f t="shared" si="29"/>
        <v>0</v>
      </c>
      <c r="R786" s="132">
        <f t="shared" si="30"/>
        <v>0</v>
      </c>
    </row>
    <row r="787" spans="1:18" x14ac:dyDescent="0.4">
      <c r="A787" s="138">
        <v>19</v>
      </c>
      <c r="B787" s="139" t="s">
        <v>61</v>
      </c>
      <c r="C787" s="139" t="s">
        <v>491</v>
      </c>
      <c r="D787" s="139" t="s">
        <v>124</v>
      </c>
      <c r="E787" s="139" t="s">
        <v>492</v>
      </c>
      <c r="F787" s="139" t="s">
        <v>180</v>
      </c>
      <c r="G787" s="139" t="s">
        <v>1187</v>
      </c>
      <c r="H787" s="140">
        <v>3112</v>
      </c>
      <c r="I787" s="138">
        <v>3</v>
      </c>
      <c r="J787" s="143">
        <f>สกลนคร!F108</f>
        <v>159859.49</v>
      </c>
      <c r="K787" s="142">
        <f>สกลนคร!AH108</f>
        <v>234777.01</v>
      </c>
      <c r="L787" s="143">
        <f>สกลนคร!AI108</f>
        <v>0</v>
      </c>
      <c r="M787" s="143">
        <f>สกลนคร!AJ108</f>
        <v>0</v>
      </c>
      <c r="N787" s="139"/>
      <c r="O787" s="139"/>
      <c r="P787" s="139"/>
      <c r="Q787" s="131">
        <f t="shared" si="29"/>
        <v>0</v>
      </c>
      <c r="R787" s="132">
        <f t="shared" si="30"/>
        <v>0</v>
      </c>
    </row>
    <row r="788" spans="1:18" s="150" customFormat="1" x14ac:dyDescent="0.4">
      <c r="A788" s="144">
        <v>8</v>
      </c>
      <c r="B788" s="145" t="s">
        <v>61</v>
      </c>
      <c r="C788" s="145"/>
      <c r="D788" s="145"/>
      <c r="E788" s="145" t="s">
        <v>77</v>
      </c>
      <c r="F788" s="145"/>
      <c r="G788" s="145" t="s">
        <v>494</v>
      </c>
      <c r="H788" s="151">
        <f>SUM(H770:H787)</f>
        <v>77963</v>
      </c>
      <c r="I788" s="144"/>
      <c r="J788" s="147">
        <f>SUM(J769:J787)</f>
        <v>2981797.38</v>
      </c>
      <c r="K788" s="147">
        <f>SUM(K769:K787)</f>
        <v>3757198.919999999</v>
      </c>
      <c r="L788" s="147">
        <f>SUM(L769:L787)</f>
        <v>-1740156.65</v>
      </c>
      <c r="M788" s="147">
        <f>SUM(M769:M787)</f>
        <v>673.97999999999956</v>
      </c>
      <c r="N788" s="145">
        <v>18</v>
      </c>
      <c r="O788" s="145">
        <v>18</v>
      </c>
      <c r="P788" s="145">
        <f>N788-O788</f>
        <v>0</v>
      </c>
      <c r="Q788" s="148">
        <f t="shared" si="29"/>
        <v>-1740830.63</v>
      </c>
      <c r="R788" s="149">
        <f>L788/H788</f>
        <v>-22.320288470171747</v>
      </c>
    </row>
    <row r="789" spans="1:18" x14ac:dyDescent="0.4">
      <c r="A789" s="138">
        <v>1</v>
      </c>
      <c r="B789" s="139" t="s">
        <v>61</v>
      </c>
      <c r="C789" s="139" t="s">
        <v>495</v>
      </c>
      <c r="D789" s="139" t="s">
        <v>129</v>
      </c>
      <c r="E789" s="139" t="s">
        <v>496</v>
      </c>
      <c r="F789" s="139" t="s">
        <v>210</v>
      </c>
      <c r="G789" s="139" t="s">
        <v>497</v>
      </c>
      <c r="H789" s="140"/>
      <c r="I789" s="138"/>
      <c r="J789" s="141"/>
      <c r="K789" s="142"/>
      <c r="L789" s="143"/>
      <c r="M789" s="143"/>
      <c r="N789" s="139"/>
      <c r="O789" s="139"/>
      <c r="P789" s="139"/>
    </row>
    <row r="790" spans="1:18" x14ac:dyDescent="0.4">
      <c r="A790" s="138">
        <v>2</v>
      </c>
      <c r="B790" s="139" t="s">
        <v>61</v>
      </c>
      <c r="C790" s="139" t="s">
        <v>495</v>
      </c>
      <c r="D790" s="139" t="s">
        <v>129</v>
      </c>
      <c r="E790" s="139" t="s">
        <v>496</v>
      </c>
      <c r="F790" s="139" t="s">
        <v>180</v>
      </c>
      <c r="G790" s="139" t="s">
        <v>1188</v>
      </c>
      <c r="H790" s="140">
        <v>2783</v>
      </c>
      <c r="I790" s="138">
        <v>2</v>
      </c>
      <c r="J790" s="143">
        <f>สกลนคร!F109</f>
        <v>211067.41</v>
      </c>
      <c r="K790" s="142">
        <f>สกลนคร!AH109</f>
        <v>251285.69</v>
      </c>
      <c r="L790" s="143">
        <f>สกลนคร!AI109</f>
        <v>2709655.2</v>
      </c>
      <c r="M790" s="143">
        <f>สกลนคร!AJ109</f>
        <v>2688421.8600000003</v>
      </c>
      <c r="N790" s="139"/>
      <c r="O790" s="139"/>
      <c r="P790" s="139"/>
      <c r="Q790" s="131">
        <f t="shared" si="29"/>
        <v>21233.339999999851</v>
      </c>
      <c r="R790" s="132">
        <f t="shared" si="30"/>
        <v>973.64541861300756</v>
      </c>
    </row>
    <row r="791" spans="1:18" x14ac:dyDescent="0.4">
      <c r="A791" s="138">
        <v>3</v>
      </c>
      <c r="B791" s="139" t="s">
        <v>61</v>
      </c>
      <c r="C791" s="139" t="s">
        <v>495</v>
      </c>
      <c r="D791" s="139" t="s">
        <v>129</v>
      </c>
      <c r="E791" s="139" t="s">
        <v>496</v>
      </c>
      <c r="F791" s="139" t="s">
        <v>180</v>
      </c>
      <c r="G791" s="139" t="s">
        <v>1189</v>
      </c>
      <c r="H791" s="140">
        <v>3884</v>
      </c>
      <c r="I791" s="138">
        <v>3</v>
      </c>
      <c r="J791" s="143">
        <f>สกลนคร!F110</f>
        <v>266433.02</v>
      </c>
      <c r="K791" s="142">
        <f>สกลนคร!AH110</f>
        <v>296355.94</v>
      </c>
      <c r="L791" s="143">
        <f>สกลนคร!AI110</f>
        <v>3393266.8099999996</v>
      </c>
      <c r="M791" s="143">
        <f>สกลนคร!AJ110</f>
        <v>3168914.21</v>
      </c>
      <c r="N791" s="139"/>
      <c r="O791" s="139"/>
      <c r="P791" s="139"/>
      <c r="Q791" s="131">
        <f t="shared" si="29"/>
        <v>224352.59999999963</v>
      </c>
      <c r="R791" s="132">
        <f t="shared" si="30"/>
        <v>873.65262873326458</v>
      </c>
    </row>
    <row r="792" spans="1:18" x14ac:dyDescent="0.4">
      <c r="A792" s="138">
        <v>4</v>
      </c>
      <c r="B792" s="139" t="s">
        <v>61</v>
      </c>
      <c r="C792" s="139" t="s">
        <v>495</v>
      </c>
      <c r="D792" s="139" t="s">
        <v>129</v>
      </c>
      <c r="E792" s="139" t="s">
        <v>496</v>
      </c>
      <c r="F792" s="139" t="s">
        <v>180</v>
      </c>
      <c r="G792" s="139" t="s">
        <v>1190</v>
      </c>
      <c r="H792" s="140">
        <v>4358</v>
      </c>
      <c r="I792" s="138">
        <v>3</v>
      </c>
      <c r="J792" s="143">
        <f>สกลนคร!F111</f>
        <v>178598.32</v>
      </c>
      <c r="K792" s="142">
        <f>สกลนคร!AH111</f>
        <v>227306.29</v>
      </c>
      <c r="L792" s="143">
        <f>สกลนคร!AI111</f>
        <v>3643165.9</v>
      </c>
      <c r="M792" s="143">
        <f>สกลนคร!AJ111</f>
        <v>3545125.98</v>
      </c>
      <c r="N792" s="139"/>
      <c r="O792" s="139"/>
      <c r="P792" s="139"/>
      <c r="Q792" s="131">
        <f t="shared" si="29"/>
        <v>98039.919999999925</v>
      </c>
      <c r="R792" s="132">
        <f t="shared" si="30"/>
        <v>835.97198256080765</v>
      </c>
    </row>
    <row r="793" spans="1:18" x14ac:dyDescent="0.4">
      <c r="A793" s="138">
        <v>5</v>
      </c>
      <c r="B793" s="139" t="s">
        <v>61</v>
      </c>
      <c r="C793" s="139" t="s">
        <v>495</v>
      </c>
      <c r="D793" s="139" t="s">
        <v>129</v>
      </c>
      <c r="E793" s="139" t="s">
        <v>496</v>
      </c>
      <c r="F793" s="139" t="s">
        <v>180</v>
      </c>
      <c r="G793" s="139" t="s">
        <v>1191</v>
      </c>
      <c r="H793" s="140">
        <v>1985</v>
      </c>
      <c r="I793" s="138">
        <v>2</v>
      </c>
      <c r="J793" s="143">
        <f>สกลนคร!F112</f>
        <v>27803.200000000001</v>
      </c>
      <c r="K793" s="142">
        <f>สกลนคร!AH112</f>
        <v>53099.45</v>
      </c>
      <c r="L793" s="143">
        <f>สกลนคร!AI112</f>
        <v>2688468.62</v>
      </c>
      <c r="M793" s="143">
        <f>สกลนคร!AJ112</f>
        <v>2775334.09</v>
      </c>
      <c r="N793" s="139"/>
      <c r="O793" s="139"/>
      <c r="P793" s="139"/>
      <c r="Q793" s="131">
        <f t="shared" si="29"/>
        <v>-86865.469999999739</v>
      </c>
      <c r="R793" s="132">
        <f t="shared" si="30"/>
        <v>1354.3922518891688</v>
      </c>
    </row>
    <row r="794" spans="1:18" x14ac:dyDescent="0.4">
      <c r="A794" s="138">
        <v>6</v>
      </c>
      <c r="B794" s="139" t="s">
        <v>61</v>
      </c>
      <c r="C794" s="139" t="s">
        <v>495</v>
      </c>
      <c r="D794" s="139" t="s">
        <v>129</v>
      </c>
      <c r="E794" s="139" t="s">
        <v>496</v>
      </c>
      <c r="F794" s="139" t="s">
        <v>180</v>
      </c>
      <c r="G794" s="139" t="s">
        <v>1192</v>
      </c>
      <c r="H794" s="140">
        <v>4265</v>
      </c>
      <c r="I794" s="138">
        <v>3</v>
      </c>
      <c r="J794" s="143">
        <f>สกลนคร!F113</f>
        <v>114341.36</v>
      </c>
      <c r="K794" s="142">
        <f>สกลนคร!AH113</f>
        <v>142591.39000000001</v>
      </c>
      <c r="L794" s="143">
        <f>สกลนคร!AI113</f>
        <v>2809559.0300000003</v>
      </c>
      <c r="M794" s="143">
        <f>สกลนคร!AJ113</f>
        <v>2623774.5000000005</v>
      </c>
      <c r="N794" s="139"/>
      <c r="O794" s="139"/>
      <c r="P794" s="139"/>
      <c r="Q794" s="131">
        <f t="shared" si="29"/>
        <v>185784.5299999998</v>
      </c>
      <c r="R794" s="132">
        <f t="shared" si="30"/>
        <v>658.74772098475978</v>
      </c>
    </row>
    <row r="795" spans="1:18" x14ac:dyDescent="0.4">
      <c r="A795" s="138">
        <v>7</v>
      </c>
      <c r="B795" s="139" t="s">
        <v>61</v>
      </c>
      <c r="C795" s="139" t="s">
        <v>495</v>
      </c>
      <c r="D795" s="139" t="s">
        <v>129</v>
      </c>
      <c r="E795" s="139" t="s">
        <v>496</v>
      </c>
      <c r="F795" s="139" t="s">
        <v>180</v>
      </c>
      <c r="G795" s="139" t="s">
        <v>1193</v>
      </c>
      <c r="H795" s="140">
        <v>2947</v>
      </c>
      <c r="I795" s="138">
        <v>2</v>
      </c>
      <c r="J795" s="143">
        <f>สกลนคร!F114</f>
        <v>240994.46</v>
      </c>
      <c r="K795" s="142">
        <f>สกลนคร!AH114</f>
        <v>273590.33</v>
      </c>
      <c r="L795" s="143">
        <f>สกลนคร!AI114</f>
        <v>2356657.7699999996</v>
      </c>
      <c r="M795" s="143">
        <f>สกลนคร!AJ114</f>
        <v>2219012.3600000003</v>
      </c>
      <c r="N795" s="139"/>
      <c r="O795" s="139"/>
      <c r="P795" s="139"/>
      <c r="Q795" s="131">
        <f t="shared" si="29"/>
        <v>137645.40999999922</v>
      </c>
      <c r="R795" s="132">
        <f t="shared" si="30"/>
        <v>799.68027485578534</v>
      </c>
    </row>
    <row r="796" spans="1:18" s="150" customFormat="1" x14ac:dyDescent="0.4">
      <c r="A796" s="144">
        <v>9</v>
      </c>
      <c r="B796" s="145" t="s">
        <v>61</v>
      </c>
      <c r="C796" s="145"/>
      <c r="D796" s="145"/>
      <c r="E796" s="145" t="s">
        <v>77</v>
      </c>
      <c r="F796" s="145"/>
      <c r="G796" s="145" t="s">
        <v>498</v>
      </c>
      <c r="H796" s="151">
        <f>SUM(H790:H795)</f>
        <v>20222</v>
      </c>
      <c r="I796" s="144"/>
      <c r="J796" s="147">
        <f>SUM(J789:J795)</f>
        <v>1039237.7699999999</v>
      </c>
      <c r="K796" s="147">
        <f>SUM(K789:K795)</f>
        <v>1244229.0900000001</v>
      </c>
      <c r="L796" s="147">
        <f>SUM(L789:L795)</f>
        <v>17600773.330000002</v>
      </c>
      <c r="M796" s="147">
        <f>SUM(M789:M795)</f>
        <v>17020583</v>
      </c>
      <c r="N796" s="145">
        <v>6</v>
      </c>
      <c r="O796" s="145">
        <v>6</v>
      </c>
      <c r="P796" s="145">
        <f>N796-O796</f>
        <v>0</v>
      </c>
      <c r="Q796" s="148">
        <f t="shared" si="29"/>
        <v>580190.33000000194</v>
      </c>
      <c r="R796" s="149">
        <f>L796/H796</f>
        <v>870.37747651073096</v>
      </c>
    </row>
    <row r="797" spans="1:18" x14ac:dyDescent="0.4">
      <c r="A797" s="138">
        <v>1</v>
      </c>
      <c r="B797" s="139" t="s">
        <v>61</v>
      </c>
      <c r="C797" s="139" t="s">
        <v>499</v>
      </c>
      <c r="D797" s="139" t="s">
        <v>134</v>
      </c>
      <c r="E797" s="139" t="s">
        <v>500</v>
      </c>
      <c r="F797" s="139" t="s">
        <v>210</v>
      </c>
      <c r="G797" s="139" t="s">
        <v>501</v>
      </c>
      <c r="H797" s="140"/>
      <c r="I797" s="138"/>
      <c r="J797" s="141"/>
      <c r="K797" s="142"/>
      <c r="L797" s="143"/>
      <c r="M797" s="143"/>
      <c r="N797" s="139"/>
      <c r="O797" s="139"/>
      <c r="P797" s="139"/>
    </row>
    <row r="798" spans="1:18" x14ac:dyDescent="0.4">
      <c r="A798" s="138">
        <v>2</v>
      </c>
      <c r="B798" s="139" t="s">
        <v>61</v>
      </c>
      <c r="C798" s="139" t="s">
        <v>499</v>
      </c>
      <c r="D798" s="139" t="s">
        <v>134</v>
      </c>
      <c r="E798" s="139" t="s">
        <v>500</v>
      </c>
      <c r="F798" s="139" t="s">
        <v>180</v>
      </c>
      <c r="G798" s="139" t="s">
        <v>1194</v>
      </c>
      <c r="H798" s="140">
        <v>4403</v>
      </c>
      <c r="I798" s="138">
        <v>3</v>
      </c>
      <c r="J798" s="143">
        <f>สกลนคร!F115</f>
        <v>100063.13</v>
      </c>
      <c r="K798" s="142">
        <f>สกลนคร!AH115</f>
        <v>207183.99999999994</v>
      </c>
      <c r="L798" s="143">
        <f>สกลนคร!AI115</f>
        <v>3978494.13</v>
      </c>
      <c r="M798" s="143">
        <f>สกลนคร!AJ115</f>
        <v>3740155.94</v>
      </c>
      <c r="N798" s="139"/>
      <c r="O798" s="139"/>
      <c r="P798" s="139"/>
      <c r="Q798" s="131">
        <f t="shared" si="29"/>
        <v>238338.18999999994</v>
      </c>
      <c r="R798" s="132">
        <f t="shared" si="30"/>
        <v>903.58712923007033</v>
      </c>
    </row>
    <row r="799" spans="1:18" x14ac:dyDescent="0.4">
      <c r="A799" s="138">
        <v>3</v>
      </c>
      <c r="B799" s="139" t="s">
        <v>61</v>
      </c>
      <c r="C799" s="139" t="s">
        <v>499</v>
      </c>
      <c r="D799" s="139" t="s">
        <v>134</v>
      </c>
      <c r="E799" s="139" t="s">
        <v>500</v>
      </c>
      <c r="F799" s="139" t="s">
        <v>180</v>
      </c>
      <c r="G799" s="139" t="s">
        <v>1195</v>
      </c>
      <c r="H799" s="140">
        <v>5267</v>
      </c>
      <c r="I799" s="138">
        <v>4</v>
      </c>
      <c r="J799" s="143">
        <f>สกลนคร!F116</f>
        <v>367869.86</v>
      </c>
      <c r="K799" s="142">
        <f>สกลนคร!AH116</f>
        <v>553639.6</v>
      </c>
      <c r="L799" s="143">
        <f>สกลนคร!AI116</f>
        <v>4089215.04</v>
      </c>
      <c r="M799" s="143">
        <f>สกลนคร!AJ116</f>
        <v>3795577</v>
      </c>
      <c r="N799" s="139"/>
      <c r="O799" s="139"/>
      <c r="P799" s="139"/>
      <c r="Q799" s="131">
        <f t="shared" si="29"/>
        <v>293638.04000000004</v>
      </c>
      <c r="R799" s="132">
        <f t="shared" si="30"/>
        <v>776.38409720903746</v>
      </c>
    </row>
    <row r="800" spans="1:18" x14ac:dyDescent="0.4">
      <c r="A800" s="138">
        <v>4</v>
      </c>
      <c r="B800" s="139" t="s">
        <v>61</v>
      </c>
      <c r="C800" s="139" t="s">
        <v>499</v>
      </c>
      <c r="D800" s="139" t="s">
        <v>134</v>
      </c>
      <c r="E800" s="139" t="s">
        <v>500</v>
      </c>
      <c r="F800" s="139" t="s">
        <v>180</v>
      </c>
      <c r="G800" s="139" t="s">
        <v>1196</v>
      </c>
      <c r="H800" s="140">
        <v>5254</v>
      </c>
      <c r="I800" s="138">
        <v>4</v>
      </c>
      <c r="J800" s="143">
        <f>สกลนคร!F117</f>
        <v>510107.26</v>
      </c>
      <c r="K800" s="142">
        <f>สกลนคร!AH117</f>
        <v>756628.99000000011</v>
      </c>
      <c r="L800" s="143">
        <f>สกลนคร!AI117</f>
        <v>3750967.74</v>
      </c>
      <c r="M800" s="143">
        <f>สกลนคร!AJ117</f>
        <v>3711378.96</v>
      </c>
      <c r="N800" s="139"/>
      <c r="O800" s="139"/>
      <c r="P800" s="139"/>
      <c r="Q800" s="131">
        <f t="shared" si="29"/>
        <v>39588.780000000261</v>
      </c>
      <c r="R800" s="132">
        <f t="shared" si="30"/>
        <v>713.92610201751052</v>
      </c>
    </row>
    <row r="801" spans="1:18" x14ac:dyDescent="0.4">
      <c r="A801" s="138">
        <v>5</v>
      </c>
      <c r="B801" s="139" t="s">
        <v>61</v>
      </c>
      <c r="C801" s="139" t="s">
        <v>499</v>
      </c>
      <c r="D801" s="139" t="s">
        <v>134</v>
      </c>
      <c r="E801" s="139" t="s">
        <v>500</v>
      </c>
      <c r="F801" s="139" t="s">
        <v>180</v>
      </c>
      <c r="G801" s="139" t="s">
        <v>1197</v>
      </c>
      <c r="H801" s="140">
        <v>3104</v>
      </c>
      <c r="I801" s="138">
        <v>3</v>
      </c>
      <c r="J801" s="143">
        <f>สกลนคร!F118</f>
        <v>326623.65999999997</v>
      </c>
      <c r="K801" s="142">
        <f>สกลนคร!AH118</f>
        <v>537670.9</v>
      </c>
      <c r="L801" s="143">
        <f>สกลนคร!AI118</f>
        <v>3167467.9800000004</v>
      </c>
      <c r="M801" s="143">
        <f>สกลนคร!AJ118</f>
        <v>3144628.32</v>
      </c>
      <c r="N801" s="139"/>
      <c r="O801" s="139"/>
      <c r="P801" s="139"/>
      <c r="Q801" s="131">
        <f t="shared" si="29"/>
        <v>22839.660000000615</v>
      </c>
      <c r="R801" s="132">
        <f t="shared" si="30"/>
        <v>1020.4471585051548</v>
      </c>
    </row>
    <row r="802" spans="1:18" x14ac:dyDescent="0.4">
      <c r="A802" s="138">
        <v>6</v>
      </c>
      <c r="B802" s="139" t="s">
        <v>61</v>
      </c>
      <c r="C802" s="139" t="s">
        <v>499</v>
      </c>
      <c r="D802" s="139" t="s">
        <v>134</v>
      </c>
      <c r="E802" s="139" t="s">
        <v>500</v>
      </c>
      <c r="F802" s="139" t="s">
        <v>180</v>
      </c>
      <c r="G802" s="139" t="s">
        <v>1198</v>
      </c>
      <c r="H802" s="140">
        <v>5560</v>
      </c>
      <c r="I802" s="138">
        <v>4</v>
      </c>
      <c r="J802" s="143">
        <f>สกลนคร!F119</f>
        <v>636323.02</v>
      </c>
      <c r="K802" s="142">
        <f>สกลนคร!AH119</f>
        <v>875453.24</v>
      </c>
      <c r="L802" s="143">
        <f>สกลนคร!AI119</f>
        <v>3842404.18</v>
      </c>
      <c r="M802" s="143">
        <f>สกลนคร!AJ119</f>
        <v>3671997.52</v>
      </c>
      <c r="N802" s="139"/>
      <c r="O802" s="139"/>
      <c r="P802" s="139"/>
      <c r="Q802" s="131">
        <f t="shared" si="29"/>
        <v>170406.66000000015</v>
      </c>
      <c r="R802" s="132">
        <f t="shared" si="30"/>
        <v>691.07988848920866</v>
      </c>
    </row>
    <row r="803" spans="1:18" x14ac:dyDescent="0.4">
      <c r="A803" s="138">
        <v>7</v>
      </c>
      <c r="B803" s="139" t="s">
        <v>61</v>
      </c>
      <c r="C803" s="139" t="s">
        <v>499</v>
      </c>
      <c r="D803" s="139" t="s">
        <v>134</v>
      </c>
      <c r="E803" s="139" t="s">
        <v>500</v>
      </c>
      <c r="F803" s="139" t="s">
        <v>180</v>
      </c>
      <c r="G803" s="139" t="s">
        <v>1199</v>
      </c>
      <c r="H803" s="140">
        <v>4224</v>
      </c>
      <c r="I803" s="138">
        <v>3</v>
      </c>
      <c r="J803" s="143">
        <f>สกลนคร!F120</f>
        <v>755825.8</v>
      </c>
      <c r="K803" s="142">
        <f>สกลนคร!AH120</f>
        <v>1000997</v>
      </c>
      <c r="L803" s="143">
        <f>สกลนคร!AI120</f>
        <v>3548511.4000000004</v>
      </c>
      <c r="M803" s="143">
        <f>สกลนคร!AJ120</f>
        <v>3321472.99</v>
      </c>
      <c r="N803" s="139"/>
      <c r="O803" s="139"/>
      <c r="P803" s="139"/>
      <c r="Q803" s="131">
        <f t="shared" si="29"/>
        <v>227038.41000000015</v>
      </c>
      <c r="R803" s="132">
        <f t="shared" si="30"/>
        <v>840.08319128787889</v>
      </c>
    </row>
    <row r="804" spans="1:18" x14ac:dyDescent="0.4">
      <c r="A804" s="138">
        <v>8</v>
      </c>
      <c r="B804" s="139" t="s">
        <v>61</v>
      </c>
      <c r="C804" s="139" t="s">
        <v>499</v>
      </c>
      <c r="D804" s="139" t="s">
        <v>134</v>
      </c>
      <c r="E804" s="139" t="s">
        <v>500</v>
      </c>
      <c r="F804" s="139" t="s">
        <v>180</v>
      </c>
      <c r="G804" s="139" t="s">
        <v>1200</v>
      </c>
      <c r="H804" s="140">
        <v>6946</v>
      </c>
      <c r="I804" s="138">
        <v>5</v>
      </c>
      <c r="J804" s="143">
        <f>สกลนคร!F121</f>
        <v>416216.35</v>
      </c>
      <c r="K804" s="142">
        <f>สกลนคร!AH121</f>
        <v>611319.26</v>
      </c>
      <c r="L804" s="143">
        <f>สกลนคร!AI121</f>
        <v>4745615.8599999994</v>
      </c>
      <c r="M804" s="143">
        <f>สกลนคร!AJ121</f>
        <v>4372818.9399999995</v>
      </c>
      <c r="N804" s="139"/>
      <c r="O804" s="139"/>
      <c r="P804" s="139"/>
      <c r="Q804" s="131">
        <f t="shared" si="29"/>
        <v>372796.91999999993</v>
      </c>
      <c r="R804" s="132">
        <f t="shared" si="30"/>
        <v>683.2156435358479</v>
      </c>
    </row>
    <row r="805" spans="1:18" x14ac:dyDescent="0.4">
      <c r="A805" s="138">
        <v>9</v>
      </c>
      <c r="B805" s="139" t="s">
        <v>61</v>
      </c>
      <c r="C805" s="139" t="s">
        <v>499</v>
      </c>
      <c r="D805" s="139" t="s">
        <v>134</v>
      </c>
      <c r="E805" s="139" t="s">
        <v>500</v>
      </c>
      <c r="F805" s="139" t="s">
        <v>180</v>
      </c>
      <c r="G805" s="139" t="s">
        <v>1201</v>
      </c>
      <c r="H805" s="140">
        <v>4263</v>
      </c>
      <c r="I805" s="138">
        <v>3</v>
      </c>
      <c r="J805" s="143">
        <f>สกลนคร!F122</f>
        <v>337525.62</v>
      </c>
      <c r="K805" s="142">
        <f>สกลนคร!AH122</f>
        <v>566611.57999999996</v>
      </c>
      <c r="L805" s="143">
        <f>สกลนคร!AI122</f>
        <v>3425227.27</v>
      </c>
      <c r="M805" s="143">
        <f>สกลนคร!AJ122</f>
        <v>3325265.1399999997</v>
      </c>
      <c r="N805" s="139"/>
      <c r="O805" s="139"/>
      <c r="P805" s="139"/>
      <c r="Q805" s="131">
        <f t="shared" si="29"/>
        <v>99962.130000000354</v>
      </c>
      <c r="R805" s="132">
        <f t="shared" si="30"/>
        <v>803.47813042458358</v>
      </c>
    </row>
    <row r="806" spans="1:18" x14ac:dyDescent="0.4">
      <c r="A806" s="138">
        <v>10</v>
      </c>
      <c r="B806" s="139" t="s">
        <v>61</v>
      </c>
      <c r="C806" s="139" t="s">
        <v>499</v>
      </c>
      <c r="D806" s="139" t="s">
        <v>134</v>
      </c>
      <c r="E806" s="139" t="s">
        <v>500</v>
      </c>
      <c r="F806" s="139" t="s">
        <v>180</v>
      </c>
      <c r="G806" s="139" t="s">
        <v>1202</v>
      </c>
      <c r="H806" s="140">
        <v>3035</v>
      </c>
      <c r="I806" s="138">
        <v>3</v>
      </c>
      <c r="J806" s="143">
        <f>สกลนคร!F123</f>
        <v>266636.81</v>
      </c>
      <c r="K806" s="142">
        <f>สกลนคร!AH123</f>
        <v>476218.13999999996</v>
      </c>
      <c r="L806" s="143">
        <f>สกลนคร!AI123</f>
        <v>2672330.0599999996</v>
      </c>
      <c r="M806" s="143">
        <f>สกลนคร!AJ123</f>
        <v>2701400.34</v>
      </c>
      <c r="N806" s="139"/>
      <c r="O806" s="139"/>
      <c r="P806" s="139"/>
      <c r="Q806" s="131">
        <f t="shared" si="29"/>
        <v>-29070.280000000261</v>
      </c>
      <c r="R806" s="132">
        <f t="shared" si="30"/>
        <v>880.5041383855023</v>
      </c>
    </row>
    <row r="807" spans="1:18" x14ac:dyDescent="0.4">
      <c r="A807" s="138">
        <v>11</v>
      </c>
      <c r="B807" s="139" t="s">
        <v>61</v>
      </c>
      <c r="C807" s="139" t="s">
        <v>499</v>
      </c>
      <c r="D807" s="139" t="s">
        <v>134</v>
      </c>
      <c r="E807" s="139" t="s">
        <v>500</v>
      </c>
      <c r="F807" s="139" t="s">
        <v>180</v>
      </c>
      <c r="G807" s="139" t="s">
        <v>1203</v>
      </c>
      <c r="H807" s="140">
        <v>3444</v>
      </c>
      <c r="I807" s="138">
        <v>3</v>
      </c>
      <c r="J807" s="143">
        <f>สกลนคร!F124</f>
        <v>349547.13</v>
      </c>
      <c r="K807" s="142">
        <f>สกลนคร!AH124</f>
        <v>546912.92000000004</v>
      </c>
      <c r="L807" s="143">
        <f>สกลนคร!AI124</f>
        <v>2785485.12</v>
      </c>
      <c r="M807" s="143">
        <f>สกลนคร!AJ124</f>
        <v>2684085.79</v>
      </c>
      <c r="N807" s="139"/>
      <c r="O807" s="139"/>
      <c r="P807" s="139"/>
      <c r="Q807" s="131">
        <f t="shared" si="29"/>
        <v>101399.33000000007</v>
      </c>
      <c r="R807" s="132">
        <f t="shared" si="30"/>
        <v>808.79358885017427</v>
      </c>
    </row>
    <row r="808" spans="1:18" s="150" customFormat="1" x14ac:dyDescent="0.4">
      <c r="A808" s="144">
        <v>10</v>
      </c>
      <c r="B808" s="145" t="s">
        <v>61</v>
      </c>
      <c r="C808" s="145"/>
      <c r="D808" s="145"/>
      <c r="E808" s="145" t="s">
        <v>77</v>
      </c>
      <c r="F808" s="145"/>
      <c r="G808" s="145" t="s">
        <v>502</v>
      </c>
      <c r="H808" s="151">
        <f>SUM(H797:H807)</f>
        <v>45500</v>
      </c>
      <c r="I808" s="144"/>
      <c r="J808" s="147">
        <f>SUM(J797:J807)</f>
        <v>4066738.64</v>
      </c>
      <c r="K808" s="147">
        <f>SUM(K797:K807)</f>
        <v>6132635.629999999</v>
      </c>
      <c r="L808" s="147">
        <f>SUM(L797:L807)</f>
        <v>36005718.779999994</v>
      </c>
      <c r="M808" s="147">
        <f>SUM(M797:M807)</f>
        <v>34468780.939999998</v>
      </c>
      <c r="N808" s="145">
        <v>10</v>
      </c>
      <c r="O808" s="145">
        <v>10</v>
      </c>
      <c r="P808" s="145">
        <f>N808-O808</f>
        <v>0</v>
      </c>
      <c r="Q808" s="148">
        <f t="shared" si="29"/>
        <v>1536937.8399999961</v>
      </c>
      <c r="R808" s="149">
        <f>L808/H808</f>
        <v>791.3344786813185</v>
      </c>
    </row>
    <row r="809" spans="1:18" x14ac:dyDescent="0.4">
      <c r="A809" s="138">
        <v>1</v>
      </c>
      <c r="B809" s="139" t="s">
        <v>61</v>
      </c>
      <c r="C809" s="139" t="s">
        <v>503</v>
      </c>
      <c r="D809" s="139" t="s">
        <v>138</v>
      </c>
      <c r="E809" s="139" t="s">
        <v>504</v>
      </c>
      <c r="F809" s="139" t="s">
        <v>210</v>
      </c>
      <c r="G809" s="139" t="s">
        <v>505</v>
      </c>
      <c r="H809" s="140"/>
      <c r="I809" s="138"/>
      <c r="J809" s="141"/>
      <c r="K809" s="142"/>
      <c r="L809" s="143"/>
      <c r="M809" s="143"/>
      <c r="N809" s="139"/>
      <c r="O809" s="139"/>
      <c r="P809" s="139"/>
    </row>
    <row r="810" spans="1:18" x14ac:dyDescent="0.4">
      <c r="A810" s="138">
        <v>2</v>
      </c>
      <c r="B810" s="139" t="s">
        <v>61</v>
      </c>
      <c r="C810" s="139" t="s">
        <v>503</v>
      </c>
      <c r="D810" s="139" t="s">
        <v>138</v>
      </c>
      <c r="E810" s="139" t="s">
        <v>504</v>
      </c>
      <c r="F810" s="139" t="s">
        <v>180</v>
      </c>
      <c r="G810" s="139" t="s">
        <v>1204</v>
      </c>
      <c r="H810" s="140">
        <v>2224</v>
      </c>
      <c r="I810" s="138">
        <v>2</v>
      </c>
      <c r="J810" s="143">
        <f>สกลนคร!F125</f>
        <v>300854.58</v>
      </c>
      <c r="K810" s="142">
        <f>สกลนคร!AH125</f>
        <v>257223.07</v>
      </c>
      <c r="L810" s="143">
        <f>สกลนคร!AI125</f>
        <v>2504813.23</v>
      </c>
      <c r="M810" s="143">
        <f>สกลนคร!AJ125</f>
        <v>2454781.44</v>
      </c>
      <c r="N810" s="139"/>
      <c r="O810" s="139"/>
      <c r="P810" s="139"/>
      <c r="Q810" s="131">
        <f t="shared" si="29"/>
        <v>50031.790000000037</v>
      </c>
      <c r="R810" s="132">
        <f t="shared" si="30"/>
        <v>1126.2649415467627</v>
      </c>
    </row>
    <row r="811" spans="1:18" x14ac:dyDescent="0.4">
      <c r="A811" s="138">
        <v>3</v>
      </c>
      <c r="B811" s="139" t="s">
        <v>61</v>
      </c>
      <c r="C811" s="139" t="s">
        <v>503</v>
      </c>
      <c r="D811" s="139" t="s">
        <v>138</v>
      </c>
      <c r="E811" s="139" t="s">
        <v>504</v>
      </c>
      <c r="F811" s="139" t="s">
        <v>180</v>
      </c>
      <c r="G811" s="139" t="s">
        <v>1205</v>
      </c>
      <c r="H811" s="140">
        <v>6948</v>
      </c>
      <c r="I811" s="138">
        <v>5</v>
      </c>
      <c r="J811" s="143">
        <f>สกลนคร!F126</f>
        <v>118936.37</v>
      </c>
      <c r="K811" s="142">
        <f>สกลนคร!AH126</f>
        <v>155119.09</v>
      </c>
      <c r="L811" s="143">
        <f>สกลนคร!AI126</f>
        <v>5174020.9499999993</v>
      </c>
      <c r="M811" s="143">
        <f>สกลนคร!AJ126</f>
        <v>4974167.2</v>
      </c>
      <c r="N811" s="139"/>
      <c r="O811" s="139"/>
      <c r="P811" s="139"/>
      <c r="Q811" s="131">
        <f t="shared" si="29"/>
        <v>199853.74999999907</v>
      </c>
      <c r="R811" s="132">
        <f t="shared" si="30"/>
        <v>744.67774179620028</v>
      </c>
    </row>
    <row r="812" spans="1:18" x14ac:dyDescent="0.4">
      <c r="A812" s="138">
        <v>4</v>
      </c>
      <c r="B812" s="139" t="s">
        <v>61</v>
      </c>
      <c r="C812" s="139" t="s">
        <v>503</v>
      </c>
      <c r="D812" s="139" t="s">
        <v>138</v>
      </c>
      <c r="E812" s="139" t="s">
        <v>504</v>
      </c>
      <c r="F812" s="139" t="s">
        <v>180</v>
      </c>
      <c r="G812" s="139" t="s">
        <v>1206</v>
      </c>
      <c r="H812" s="140">
        <v>2265</v>
      </c>
      <c r="I812" s="138">
        <v>2</v>
      </c>
      <c r="J812" s="143">
        <f>สกลนคร!F127</f>
        <v>174650.23</v>
      </c>
      <c r="K812" s="142">
        <f>สกลนคร!AH127</f>
        <v>36686.390000000014</v>
      </c>
      <c r="L812" s="143">
        <f>สกลนคร!AI127</f>
        <v>2323250.5300000003</v>
      </c>
      <c r="M812" s="143">
        <f>สกลนคร!AJ127</f>
        <v>2302775.39</v>
      </c>
      <c r="N812" s="139"/>
      <c r="O812" s="139"/>
      <c r="P812" s="139"/>
      <c r="Q812" s="131">
        <f t="shared" si="29"/>
        <v>20475.14000000013</v>
      </c>
      <c r="R812" s="132">
        <f t="shared" si="30"/>
        <v>1025.7176732891833</v>
      </c>
    </row>
    <row r="813" spans="1:18" x14ac:dyDescent="0.4">
      <c r="A813" s="138">
        <v>5</v>
      </c>
      <c r="B813" s="139" t="s">
        <v>61</v>
      </c>
      <c r="C813" s="139" t="s">
        <v>503</v>
      </c>
      <c r="D813" s="139" t="s">
        <v>138</v>
      </c>
      <c r="E813" s="139" t="s">
        <v>504</v>
      </c>
      <c r="F813" s="139" t="s">
        <v>180</v>
      </c>
      <c r="G813" s="139" t="s">
        <v>1207</v>
      </c>
      <c r="H813" s="140">
        <v>4502</v>
      </c>
      <c r="I813" s="138">
        <v>4</v>
      </c>
      <c r="J813" s="143">
        <f>สกลนคร!F128</f>
        <v>350747.92</v>
      </c>
      <c r="K813" s="142">
        <f>สกลนคร!AH128</f>
        <v>264139.65999999997</v>
      </c>
      <c r="L813" s="143">
        <f>สกลนคร!AI128</f>
        <v>4170312.9699999997</v>
      </c>
      <c r="M813" s="143">
        <f>สกลนคร!AJ128</f>
        <v>3928000.86</v>
      </c>
      <c r="N813" s="139"/>
      <c r="O813" s="139"/>
      <c r="P813" s="139"/>
      <c r="Q813" s="131">
        <f t="shared" si="29"/>
        <v>242312.10999999987</v>
      </c>
      <c r="R813" s="132">
        <f t="shared" si="30"/>
        <v>926.32451577076847</v>
      </c>
    </row>
    <row r="814" spans="1:18" x14ac:dyDescent="0.4">
      <c r="A814" s="138">
        <v>6</v>
      </c>
      <c r="B814" s="139" t="s">
        <v>61</v>
      </c>
      <c r="C814" s="139" t="s">
        <v>503</v>
      </c>
      <c r="D814" s="139" t="s">
        <v>138</v>
      </c>
      <c r="E814" s="139" t="s">
        <v>504</v>
      </c>
      <c r="F814" s="139" t="s">
        <v>180</v>
      </c>
      <c r="G814" s="139" t="s">
        <v>1208</v>
      </c>
      <c r="H814" s="140">
        <v>6455</v>
      </c>
      <c r="I814" s="138">
        <v>5</v>
      </c>
      <c r="J814" s="143">
        <f>สกลนคร!F129</f>
        <v>731877.86</v>
      </c>
      <c r="K814" s="142">
        <f>สกลนคร!AH129</f>
        <v>740581.14</v>
      </c>
      <c r="L814" s="143">
        <f>สกลนคร!AI129</f>
        <v>4154791.64</v>
      </c>
      <c r="M814" s="143">
        <f>สกลนคร!AJ129</f>
        <v>3986014.23</v>
      </c>
      <c r="N814" s="139"/>
      <c r="O814" s="139"/>
      <c r="P814" s="139"/>
      <c r="Q814" s="131">
        <f t="shared" si="29"/>
        <v>168777.41000000015</v>
      </c>
      <c r="R814" s="132">
        <f t="shared" si="30"/>
        <v>643.65478543764527</v>
      </c>
    </row>
    <row r="815" spans="1:18" x14ac:dyDescent="0.4">
      <c r="A815" s="138">
        <v>7</v>
      </c>
      <c r="B815" s="139" t="s">
        <v>61</v>
      </c>
      <c r="C815" s="139" t="s">
        <v>503</v>
      </c>
      <c r="D815" s="139" t="s">
        <v>138</v>
      </c>
      <c r="E815" s="139" t="s">
        <v>504</v>
      </c>
      <c r="F815" s="139" t="s">
        <v>180</v>
      </c>
      <c r="G815" s="139" t="s">
        <v>1209</v>
      </c>
      <c r="H815" s="140">
        <v>1661</v>
      </c>
      <c r="I815" s="138">
        <v>2</v>
      </c>
      <c r="J815" s="143">
        <f>สกลนคร!F130</f>
        <v>113381.11</v>
      </c>
      <c r="K815" s="142">
        <f>สกลนคร!AH130</f>
        <v>142211.18000000002</v>
      </c>
      <c r="L815" s="143">
        <f>สกลนคร!AI130</f>
        <v>2381788.25</v>
      </c>
      <c r="M815" s="143">
        <f>สกลนคร!AJ130</f>
        <v>2362474.06</v>
      </c>
      <c r="N815" s="139"/>
      <c r="O815" s="139"/>
      <c r="P815" s="139"/>
      <c r="Q815" s="131">
        <f t="shared" si="29"/>
        <v>19314.189999999944</v>
      </c>
      <c r="R815" s="132">
        <f t="shared" si="30"/>
        <v>1433.948374473209</v>
      </c>
    </row>
    <row r="816" spans="1:18" x14ac:dyDescent="0.4">
      <c r="A816" s="138">
        <v>8</v>
      </c>
      <c r="B816" s="139" t="s">
        <v>61</v>
      </c>
      <c r="C816" s="139" t="s">
        <v>503</v>
      </c>
      <c r="D816" s="139" t="s">
        <v>138</v>
      </c>
      <c r="E816" s="139" t="s">
        <v>504</v>
      </c>
      <c r="F816" s="139" t="s">
        <v>180</v>
      </c>
      <c r="G816" s="139" t="s">
        <v>1210</v>
      </c>
      <c r="H816" s="140">
        <v>1935</v>
      </c>
      <c r="I816" s="138">
        <v>2</v>
      </c>
      <c r="J816" s="143">
        <f>สกลนคร!F131</f>
        <v>202952.79</v>
      </c>
      <c r="K816" s="142">
        <f>สกลนคร!AH131</f>
        <v>237551.80000000002</v>
      </c>
      <c r="L816" s="143">
        <f>สกลนคร!AI131</f>
        <v>2122802.21</v>
      </c>
      <c r="M816" s="143">
        <f>สกลนคร!AJ131</f>
        <v>2173490.4</v>
      </c>
      <c r="N816" s="139"/>
      <c r="O816" s="139"/>
      <c r="P816" s="139"/>
      <c r="Q816" s="131">
        <f t="shared" si="29"/>
        <v>-50688.189999999944</v>
      </c>
      <c r="R816" s="132">
        <f t="shared" si="30"/>
        <v>1097.0554056847545</v>
      </c>
    </row>
    <row r="817" spans="1:18" x14ac:dyDescent="0.4">
      <c r="A817" s="138">
        <v>9</v>
      </c>
      <c r="B817" s="139" t="s">
        <v>61</v>
      </c>
      <c r="C817" s="139" t="s">
        <v>503</v>
      </c>
      <c r="D817" s="139" t="s">
        <v>138</v>
      </c>
      <c r="E817" s="139" t="s">
        <v>504</v>
      </c>
      <c r="F817" s="139" t="s">
        <v>180</v>
      </c>
      <c r="G817" s="139" t="s">
        <v>1211</v>
      </c>
      <c r="H817" s="140">
        <v>4296</v>
      </c>
      <c r="I817" s="138">
        <v>3</v>
      </c>
      <c r="J817" s="143">
        <f>สกลนคร!F132</f>
        <v>284985.09999999998</v>
      </c>
      <c r="K817" s="142">
        <f>สกลนคร!AH132</f>
        <v>167733.74</v>
      </c>
      <c r="L817" s="143">
        <f>สกลนคร!AI132</f>
        <v>3339253.37</v>
      </c>
      <c r="M817" s="143">
        <f>สกลนคร!AJ132</f>
        <v>3343357.04</v>
      </c>
      <c r="N817" s="139"/>
      <c r="O817" s="139"/>
      <c r="P817" s="139"/>
      <c r="Q817" s="131">
        <f t="shared" si="29"/>
        <v>-4103.6699999999255</v>
      </c>
      <c r="R817" s="132">
        <f t="shared" si="30"/>
        <v>777.29361499068909</v>
      </c>
    </row>
    <row r="818" spans="1:18" x14ac:dyDescent="0.4">
      <c r="A818" s="138">
        <v>10</v>
      </c>
      <c r="B818" s="139" t="s">
        <v>61</v>
      </c>
      <c r="C818" s="139" t="s">
        <v>503</v>
      </c>
      <c r="D818" s="139" t="s">
        <v>138</v>
      </c>
      <c r="E818" s="139" t="s">
        <v>504</v>
      </c>
      <c r="F818" s="139" t="s">
        <v>180</v>
      </c>
      <c r="G818" s="139" t="s">
        <v>1212</v>
      </c>
      <c r="H818" s="140">
        <v>4985</v>
      </c>
      <c r="I818" s="138">
        <v>4</v>
      </c>
      <c r="J818" s="143">
        <f>สกลนคร!F133</f>
        <v>630480.48</v>
      </c>
      <c r="K818" s="142">
        <f>สกลนคร!AH133</f>
        <v>687386.84</v>
      </c>
      <c r="L818" s="143">
        <f>สกลนคร!AI133</f>
        <v>3307067.73</v>
      </c>
      <c r="M818" s="143">
        <f>สกลนคร!AJ133</f>
        <v>3276833.21</v>
      </c>
      <c r="N818" s="139"/>
      <c r="O818" s="139"/>
      <c r="P818" s="139"/>
      <c r="Q818" s="131">
        <f t="shared" si="29"/>
        <v>30234.520000000019</v>
      </c>
      <c r="R818" s="132">
        <f t="shared" si="30"/>
        <v>663.40375727181549</v>
      </c>
    </row>
    <row r="819" spans="1:18" x14ac:dyDescent="0.4">
      <c r="A819" s="138">
        <v>11</v>
      </c>
      <c r="B819" s="139" t="s">
        <v>61</v>
      </c>
      <c r="C819" s="139" t="s">
        <v>503</v>
      </c>
      <c r="D819" s="139" t="s">
        <v>138</v>
      </c>
      <c r="E819" s="139" t="s">
        <v>504</v>
      </c>
      <c r="F819" s="139" t="s">
        <v>180</v>
      </c>
      <c r="G819" s="139" t="s">
        <v>1213</v>
      </c>
      <c r="H819" s="140">
        <v>6488</v>
      </c>
      <c r="I819" s="138">
        <v>5</v>
      </c>
      <c r="J819" s="143">
        <f>สกลนคร!F134</f>
        <v>138966.34</v>
      </c>
      <c r="K819" s="142">
        <f>สกลนคร!AH134</f>
        <v>26860.649999999994</v>
      </c>
      <c r="L819" s="143">
        <f>สกลนคร!AI134</f>
        <v>3305475.5700000003</v>
      </c>
      <c r="M819" s="143">
        <f>สกลนคร!AJ134</f>
        <v>3638050.4699999997</v>
      </c>
      <c r="N819" s="139"/>
      <c r="O819" s="139"/>
      <c r="P819" s="139"/>
      <c r="Q819" s="131">
        <f t="shared" si="29"/>
        <v>-332574.89999999944</v>
      </c>
      <c r="R819" s="132">
        <f t="shared" si="30"/>
        <v>509.47527281134404</v>
      </c>
    </row>
    <row r="820" spans="1:18" x14ac:dyDescent="0.4">
      <c r="A820" s="138">
        <v>12</v>
      </c>
      <c r="B820" s="139" t="s">
        <v>61</v>
      </c>
      <c r="C820" s="139" t="s">
        <v>503</v>
      </c>
      <c r="D820" s="139" t="s">
        <v>138</v>
      </c>
      <c r="E820" s="139" t="s">
        <v>504</v>
      </c>
      <c r="F820" s="139" t="s">
        <v>180</v>
      </c>
      <c r="G820" s="139" t="s">
        <v>1214</v>
      </c>
      <c r="H820" s="140">
        <v>789</v>
      </c>
      <c r="I820" s="138">
        <v>1</v>
      </c>
      <c r="J820" s="143">
        <f>สกลนคร!F135</f>
        <v>103646.48</v>
      </c>
      <c r="K820" s="142">
        <f>สกลนคร!AH135</f>
        <v>8888.9500000000116</v>
      </c>
      <c r="L820" s="143">
        <f>สกลนคร!AI135</f>
        <v>2176669.02</v>
      </c>
      <c r="M820" s="143">
        <f>สกลนคร!AJ135</f>
        <v>2136615.04</v>
      </c>
      <c r="N820" s="139"/>
      <c r="O820" s="139"/>
      <c r="P820" s="139"/>
      <c r="Q820" s="131">
        <f t="shared" si="29"/>
        <v>40053.979999999981</v>
      </c>
      <c r="R820" s="132">
        <f t="shared" si="30"/>
        <v>2758.7693536121674</v>
      </c>
    </row>
    <row r="821" spans="1:18" s="150" customFormat="1" x14ac:dyDescent="0.4">
      <c r="A821" s="144">
        <v>11</v>
      </c>
      <c r="B821" s="145" t="s">
        <v>61</v>
      </c>
      <c r="C821" s="145"/>
      <c r="D821" s="145"/>
      <c r="E821" s="145" t="s">
        <v>77</v>
      </c>
      <c r="F821" s="145"/>
      <c r="G821" s="145" t="s">
        <v>506</v>
      </c>
      <c r="H821" s="151">
        <f>SUM(H809:H820)</f>
        <v>42548</v>
      </c>
      <c r="I821" s="144"/>
      <c r="J821" s="147">
        <f>SUM(J809:J820)</f>
        <v>3151479.26</v>
      </c>
      <c r="K821" s="147">
        <f>SUM(K809:K820)</f>
        <v>2724382.5100000002</v>
      </c>
      <c r="L821" s="147">
        <f>SUM(L809:L820)</f>
        <v>34960245.470000006</v>
      </c>
      <c r="M821" s="147">
        <f>SUM(M809:M820)</f>
        <v>34576559.339999996</v>
      </c>
      <c r="N821" s="145">
        <v>11</v>
      </c>
      <c r="O821" s="145">
        <v>11</v>
      </c>
      <c r="P821" s="145">
        <f>N821-O821</f>
        <v>0</v>
      </c>
      <c r="Q821" s="148">
        <f t="shared" si="29"/>
        <v>383686.13000001013</v>
      </c>
      <c r="R821" s="149">
        <f>L821/H821</f>
        <v>821.66601179843951</v>
      </c>
    </row>
    <row r="822" spans="1:18" x14ac:dyDescent="0.4">
      <c r="A822" s="138">
        <v>1</v>
      </c>
      <c r="B822" s="139" t="s">
        <v>61</v>
      </c>
      <c r="C822" s="139" t="s">
        <v>507</v>
      </c>
      <c r="D822" s="139" t="s">
        <v>154</v>
      </c>
      <c r="E822" s="139" t="s">
        <v>508</v>
      </c>
      <c r="F822" s="139" t="s">
        <v>210</v>
      </c>
      <c r="G822" s="139" t="s">
        <v>509</v>
      </c>
      <c r="H822" s="140"/>
      <c r="I822" s="138"/>
      <c r="J822" s="141"/>
      <c r="K822" s="142"/>
      <c r="L822" s="143"/>
      <c r="M822" s="143"/>
      <c r="N822" s="139"/>
      <c r="O822" s="139"/>
      <c r="P822" s="139"/>
    </row>
    <row r="823" spans="1:18" x14ac:dyDescent="0.4">
      <c r="A823" s="138">
        <v>2</v>
      </c>
      <c r="B823" s="139" t="s">
        <v>61</v>
      </c>
      <c r="C823" s="139" t="s">
        <v>507</v>
      </c>
      <c r="D823" s="139" t="s">
        <v>154</v>
      </c>
      <c r="E823" s="139" t="s">
        <v>508</v>
      </c>
      <c r="F823" s="139" t="s">
        <v>180</v>
      </c>
      <c r="G823" s="139" t="s">
        <v>1215</v>
      </c>
      <c r="H823" s="140">
        <v>8307</v>
      </c>
      <c r="I823" s="138">
        <v>5</v>
      </c>
      <c r="J823" s="143">
        <f>สกลนคร!F136</f>
        <v>455656.79</v>
      </c>
      <c r="K823" s="142">
        <f>สกลนคร!AH136</f>
        <v>524565.27</v>
      </c>
      <c r="L823" s="143">
        <f>สกลนคร!AI136</f>
        <v>6411018.9399999995</v>
      </c>
      <c r="M823" s="143">
        <f>สกลนคร!AJ136</f>
        <v>6061868.4199999999</v>
      </c>
      <c r="N823" s="139"/>
      <c r="O823" s="139"/>
      <c r="P823" s="139"/>
      <c r="Q823" s="131">
        <f t="shared" si="29"/>
        <v>349150.51999999955</v>
      </c>
      <c r="R823" s="132">
        <f t="shared" si="30"/>
        <v>771.76103767906579</v>
      </c>
    </row>
    <row r="824" spans="1:18" x14ac:dyDescent="0.4">
      <c r="A824" s="138">
        <v>3</v>
      </c>
      <c r="B824" s="139" t="s">
        <v>61</v>
      </c>
      <c r="C824" s="139" t="s">
        <v>507</v>
      </c>
      <c r="D824" s="139" t="s">
        <v>154</v>
      </c>
      <c r="E824" s="139" t="s">
        <v>508</v>
      </c>
      <c r="F824" s="139" t="s">
        <v>180</v>
      </c>
      <c r="G824" s="139" t="s">
        <v>1216</v>
      </c>
      <c r="H824" s="140">
        <v>4857</v>
      </c>
      <c r="I824" s="138">
        <v>4</v>
      </c>
      <c r="J824" s="143">
        <f>สกลนคร!F137</f>
        <v>318583.99</v>
      </c>
      <c r="K824" s="142">
        <f>สกลนคร!AH137</f>
        <v>523716.94999999995</v>
      </c>
      <c r="L824" s="143">
        <f>สกลนคร!AI137</f>
        <v>4685179.5199999996</v>
      </c>
      <c r="M824" s="143">
        <f>สกลนคร!AJ137</f>
        <v>4307011.72</v>
      </c>
      <c r="N824" s="139"/>
      <c r="O824" s="139"/>
      <c r="P824" s="139"/>
      <c r="Q824" s="131">
        <f t="shared" si="29"/>
        <v>378167.79999999981</v>
      </c>
      <c r="R824" s="132">
        <f t="shared" si="30"/>
        <v>964.62415482808308</v>
      </c>
    </row>
    <row r="825" spans="1:18" x14ac:dyDescent="0.4">
      <c r="A825" s="138">
        <v>4</v>
      </c>
      <c r="B825" s="139" t="s">
        <v>61</v>
      </c>
      <c r="C825" s="139" t="s">
        <v>507</v>
      </c>
      <c r="D825" s="139" t="s">
        <v>154</v>
      </c>
      <c r="E825" s="139" t="s">
        <v>508</v>
      </c>
      <c r="F825" s="139" t="s">
        <v>180</v>
      </c>
      <c r="G825" s="139" t="s">
        <v>1217</v>
      </c>
      <c r="H825" s="140">
        <v>4343</v>
      </c>
      <c r="I825" s="138">
        <v>3</v>
      </c>
      <c r="J825" s="143">
        <f>สกลนคร!F138</f>
        <v>461396.54</v>
      </c>
      <c r="K825" s="142">
        <f>สกลนคร!AH138</f>
        <v>327736.68999999994</v>
      </c>
      <c r="L825" s="143">
        <f>สกลนคร!AI138</f>
        <v>3757806.5199999996</v>
      </c>
      <c r="M825" s="143">
        <f>สกลนคร!AJ138</f>
        <v>3820622.17</v>
      </c>
      <c r="N825" s="139"/>
      <c r="O825" s="139"/>
      <c r="P825" s="139"/>
      <c r="Q825" s="131">
        <f t="shared" si="29"/>
        <v>-62815.650000000373</v>
      </c>
      <c r="R825" s="132">
        <f t="shared" si="30"/>
        <v>865.25593368639181</v>
      </c>
    </row>
    <row r="826" spans="1:18" x14ac:dyDescent="0.4">
      <c r="A826" s="138">
        <v>5</v>
      </c>
      <c r="B826" s="139" t="s">
        <v>61</v>
      </c>
      <c r="C826" s="139" t="s">
        <v>507</v>
      </c>
      <c r="D826" s="139" t="s">
        <v>154</v>
      </c>
      <c r="E826" s="139" t="s">
        <v>508</v>
      </c>
      <c r="F826" s="139" t="s">
        <v>180</v>
      </c>
      <c r="G826" s="139" t="s">
        <v>1218</v>
      </c>
      <c r="H826" s="140">
        <v>4628</v>
      </c>
      <c r="I826" s="138">
        <v>4</v>
      </c>
      <c r="J826" s="143">
        <f>สกลนคร!F139</f>
        <v>490523.8</v>
      </c>
      <c r="K826" s="142">
        <f>สกลนคร!AH139</f>
        <v>515273.43000000005</v>
      </c>
      <c r="L826" s="143">
        <f>สกลนคร!AI139</f>
        <v>2738092.31</v>
      </c>
      <c r="M826" s="143">
        <f>สกลนคร!AJ139</f>
        <v>2496354.94</v>
      </c>
      <c r="N826" s="139"/>
      <c r="O826" s="139"/>
      <c r="P826" s="139"/>
      <c r="Q826" s="131">
        <f t="shared" si="29"/>
        <v>241737.37000000011</v>
      </c>
      <c r="R826" s="132">
        <f t="shared" si="30"/>
        <v>591.63619490060501</v>
      </c>
    </row>
    <row r="827" spans="1:18" x14ac:dyDescent="0.4">
      <c r="A827" s="138">
        <v>6</v>
      </c>
      <c r="B827" s="139" t="s">
        <v>61</v>
      </c>
      <c r="C827" s="139" t="s">
        <v>507</v>
      </c>
      <c r="D827" s="139" t="s">
        <v>154</v>
      </c>
      <c r="E827" s="139" t="s">
        <v>508</v>
      </c>
      <c r="F827" s="139" t="s">
        <v>180</v>
      </c>
      <c r="G827" s="139" t="s">
        <v>1219</v>
      </c>
      <c r="H827" s="140">
        <v>5183</v>
      </c>
      <c r="I827" s="138">
        <v>4</v>
      </c>
      <c r="J827" s="143">
        <f>สกลนคร!F140</f>
        <v>116240.84</v>
      </c>
      <c r="K827" s="142">
        <f>สกลนคร!AH140</f>
        <v>246969.94999999995</v>
      </c>
      <c r="L827" s="143">
        <f>สกลนคร!AI140</f>
        <v>4105586.64</v>
      </c>
      <c r="M827" s="143">
        <f>สกลนคร!AJ140</f>
        <v>4113921.62</v>
      </c>
      <c r="N827" s="139"/>
      <c r="O827" s="139"/>
      <c r="P827" s="139"/>
      <c r="Q827" s="131">
        <f t="shared" si="29"/>
        <v>-8334.9799999999814</v>
      </c>
      <c r="R827" s="132">
        <f t="shared" si="30"/>
        <v>792.12553347482151</v>
      </c>
    </row>
    <row r="828" spans="1:18" x14ac:dyDescent="0.4">
      <c r="A828" s="138">
        <v>7</v>
      </c>
      <c r="B828" s="139" t="s">
        <v>61</v>
      </c>
      <c r="C828" s="139" t="s">
        <v>507</v>
      </c>
      <c r="D828" s="139" t="s">
        <v>154</v>
      </c>
      <c r="E828" s="139" t="s">
        <v>508</v>
      </c>
      <c r="F828" s="139" t="s">
        <v>180</v>
      </c>
      <c r="G828" s="139" t="s">
        <v>1220</v>
      </c>
      <c r="H828" s="140">
        <v>3400</v>
      </c>
      <c r="I828" s="138">
        <v>3</v>
      </c>
      <c r="J828" s="143">
        <f>สกลนคร!F141</f>
        <v>99015.48</v>
      </c>
      <c r="K828" s="142">
        <f>สกลนคร!AH141</f>
        <v>161866.22999999998</v>
      </c>
      <c r="L828" s="143">
        <f>สกลนคร!AI141</f>
        <v>3907148.37</v>
      </c>
      <c r="M828" s="143">
        <f>สกลนคร!AJ141</f>
        <v>3389633.94</v>
      </c>
      <c r="N828" s="139"/>
      <c r="O828" s="139"/>
      <c r="P828" s="139"/>
      <c r="Q828" s="131">
        <f t="shared" si="29"/>
        <v>517514.43000000017</v>
      </c>
      <c r="R828" s="132">
        <f t="shared" si="30"/>
        <v>1149.1612852941178</v>
      </c>
    </row>
    <row r="829" spans="1:18" x14ac:dyDescent="0.4">
      <c r="A829" s="138">
        <v>8</v>
      </c>
      <c r="B829" s="139" t="s">
        <v>61</v>
      </c>
      <c r="C829" s="139" t="s">
        <v>507</v>
      </c>
      <c r="D829" s="139" t="s">
        <v>154</v>
      </c>
      <c r="E829" s="139" t="s">
        <v>508</v>
      </c>
      <c r="F829" s="139" t="s">
        <v>180</v>
      </c>
      <c r="G829" s="139" t="s">
        <v>1221</v>
      </c>
      <c r="H829" s="140">
        <v>7272</v>
      </c>
      <c r="I829" s="138">
        <v>5</v>
      </c>
      <c r="J829" s="143">
        <f>สกลนคร!F142</f>
        <v>400118.98</v>
      </c>
      <c r="K829" s="142">
        <f>สกลนคร!AH142</f>
        <v>466300.83999999997</v>
      </c>
      <c r="L829" s="143">
        <f>สกลนคร!AI142</f>
        <v>4017611.09</v>
      </c>
      <c r="M829" s="143">
        <f>สกลนคร!AJ142</f>
        <v>3645945.2</v>
      </c>
      <c r="N829" s="139"/>
      <c r="O829" s="139"/>
      <c r="P829" s="139"/>
      <c r="Q829" s="131">
        <f t="shared" si="29"/>
        <v>371665.88999999966</v>
      </c>
      <c r="R829" s="132">
        <f t="shared" si="30"/>
        <v>552.47677255225517</v>
      </c>
    </row>
    <row r="830" spans="1:18" x14ac:dyDescent="0.4">
      <c r="A830" s="138">
        <v>9</v>
      </c>
      <c r="B830" s="139" t="s">
        <v>61</v>
      </c>
      <c r="C830" s="139" t="s">
        <v>507</v>
      </c>
      <c r="D830" s="139" t="s">
        <v>154</v>
      </c>
      <c r="E830" s="139" t="s">
        <v>508</v>
      </c>
      <c r="F830" s="139" t="s">
        <v>180</v>
      </c>
      <c r="G830" s="139" t="s">
        <v>1222</v>
      </c>
      <c r="H830" s="140">
        <v>4130</v>
      </c>
      <c r="I830" s="138">
        <v>3</v>
      </c>
      <c r="J830" s="143">
        <f>สกลนคร!F143</f>
        <v>308277.3</v>
      </c>
      <c r="K830" s="142">
        <f>สกลนคร!AH143</f>
        <v>319206.94</v>
      </c>
      <c r="L830" s="143">
        <f>สกลนคร!AI143</f>
        <v>4026260.3899999997</v>
      </c>
      <c r="M830" s="143">
        <f>สกลนคร!AJ143</f>
        <v>3802250.4599999995</v>
      </c>
      <c r="N830" s="139"/>
      <c r="O830" s="139"/>
      <c r="P830" s="139"/>
      <c r="Q830" s="131">
        <f t="shared" si="29"/>
        <v>224009.93000000017</v>
      </c>
      <c r="R830" s="132">
        <f t="shared" si="30"/>
        <v>974.881450363196</v>
      </c>
    </row>
    <row r="831" spans="1:18" x14ac:dyDescent="0.4">
      <c r="A831" s="138">
        <v>10</v>
      </c>
      <c r="B831" s="139" t="s">
        <v>61</v>
      </c>
      <c r="C831" s="139" t="s">
        <v>507</v>
      </c>
      <c r="D831" s="139" t="s">
        <v>154</v>
      </c>
      <c r="E831" s="139" t="s">
        <v>508</v>
      </c>
      <c r="F831" s="139" t="s">
        <v>180</v>
      </c>
      <c r="G831" s="139" t="s">
        <v>1223</v>
      </c>
      <c r="H831" s="140">
        <v>3177</v>
      </c>
      <c r="I831" s="138">
        <v>3</v>
      </c>
      <c r="J831" s="143">
        <f>สกลนคร!F144</f>
        <v>711054.77</v>
      </c>
      <c r="K831" s="142">
        <f>สกลนคร!AH144</f>
        <v>705198.62</v>
      </c>
      <c r="L831" s="143">
        <f>สกลนคร!AI144</f>
        <v>3938280.44</v>
      </c>
      <c r="M831" s="143">
        <f>สกลนคร!AJ144</f>
        <v>3375710.77</v>
      </c>
      <c r="N831" s="139"/>
      <c r="O831" s="139"/>
      <c r="P831" s="139"/>
      <c r="Q831" s="131">
        <f t="shared" si="29"/>
        <v>562569.66999999993</v>
      </c>
      <c r="R831" s="132">
        <f t="shared" si="30"/>
        <v>1239.6224236701291</v>
      </c>
    </row>
    <row r="832" spans="1:18" x14ac:dyDescent="0.4">
      <c r="A832" s="138">
        <v>11</v>
      </c>
      <c r="B832" s="139" t="s">
        <v>61</v>
      </c>
      <c r="C832" s="139" t="s">
        <v>507</v>
      </c>
      <c r="D832" s="139" t="s">
        <v>154</v>
      </c>
      <c r="E832" s="139" t="s">
        <v>508</v>
      </c>
      <c r="F832" s="139" t="s">
        <v>180</v>
      </c>
      <c r="G832" s="139" t="s">
        <v>1224</v>
      </c>
      <c r="H832" s="140">
        <v>5043</v>
      </c>
      <c r="I832" s="138">
        <v>4</v>
      </c>
      <c r="J832" s="143">
        <f>สกลนคร!F145</f>
        <v>133914.91</v>
      </c>
      <c r="K832" s="142">
        <f>สกลนคร!AH145</f>
        <v>178824.21000000002</v>
      </c>
      <c r="L832" s="143">
        <f>สกลนคร!AI145</f>
        <v>4905208.4000000004</v>
      </c>
      <c r="M832" s="143">
        <f>สกลนคร!AJ145</f>
        <v>4447549.5</v>
      </c>
      <c r="N832" s="139"/>
      <c r="O832" s="139"/>
      <c r="P832" s="139"/>
      <c r="Q832" s="131">
        <f t="shared" si="29"/>
        <v>457658.90000000037</v>
      </c>
      <c r="R832" s="132">
        <f t="shared" si="30"/>
        <v>972.67666071782673</v>
      </c>
    </row>
    <row r="833" spans="1:18" x14ac:dyDescent="0.4">
      <c r="A833" s="138">
        <v>12</v>
      </c>
      <c r="B833" s="139" t="s">
        <v>61</v>
      </c>
      <c r="C833" s="139" t="s">
        <v>507</v>
      </c>
      <c r="D833" s="139" t="s">
        <v>154</v>
      </c>
      <c r="E833" s="139" t="s">
        <v>508</v>
      </c>
      <c r="F833" s="139" t="s">
        <v>180</v>
      </c>
      <c r="G833" s="139" t="s">
        <v>1225</v>
      </c>
      <c r="H833" s="140">
        <v>4781</v>
      </c>
      <c r="I833" s="138">
        <v>4</v>
      </c>
      <c r="J833" s="143">
        <f>สกลนคร!F146</f>
        <v>203523.17</v>
      </c>
      <c r="K833" s="142">
        <f>สกลนคร!AH146</f>
        <v>284959.64</v>
      </c>
      <c r="L833" s="143">
        <f>สกลนคร!AI146</f>
        <v>4743273.04</v>
      </c>
      <c r="M833" s="143">
        <f>สกลนคร!AJ146</f>
        <v>4550308.08</v>
      </c>
      <c r="N833" s="139"/>
      <c r="O833" s="139"/>
      <c r="P833" s="139"/>
      <c r="Q833" s="131">
        <f t="shared" si="29"/>
        <v>192964.95999999996</v>
      </c>
      <c r="R833" s="132">
        <f t="shared" si="30"/>
        <v>992.10898138464756</v>
      </c>
    </row>
    <row r="834" spans="1:18" x14ac:dyDescent="0.4">
      <c r="A834" s="138">
        <v>13</v>
      </c>
      <c r="B834" s="139" t="s">
        <v>61</v>
      </c>
      <c r="C834" s="139" t="s">
        <v>507</v>
      </c>
      <c r="D834" s="139" t="s">
        <v>154</v>
      </c>
      <c r="E834" s="139" t="s">
        <v>508</v>
      </c>
      <c r="F834" s="139" t="s">
        <v>180</v>
      </c>
      <c r="G834" s="139" t="s">
        <v>1226</v>
      </c>
      <c r="H834" s="140">
        <v>7022</v>
      </c>
      <c r="I834" s="138">
        <v>5</v>
      </c>
      <c r="J834" s="143">
        <f>สกลนคร!F147</f>
        <v>355068.47</v>
      </c>
      <c r="K834" s="142">
        <f>สกลนคร!AH147</f>
        <v>378970.08999999997</v>
      </c>
      <c r="L834" s="143">
        <f>สกลนคร!AI147</f>
        <v>4827359.3599999994</v>
      </c>
      <c r="M834" s="143">
        <f>สกลนคร!AJ147</f>
        <v>4446356.29</v>
      </c>
      <c r="N834" s="139"/>
      <c r="O834" s="139"/>
      <c r="P834" s="139"/>
      <c r="Q834" s="131">
        <f t="shared" si="29"/>
        <v>381003.06999999937</v>
      </c>
      <c r="R834" s="132">
        <f t="shared" si="30"/>
        <v>687.46217032184552</v>
      </c>
    </row>
    <row r="835" spans="1:18" x14ac:dyDescent="0.4">
      <c r="A835" s="138">
        <v>14</v>
      </c>
      <c r="B835" s="139" t="s">
        <v>61</v>
      </c>
      <c r="C835" s="139" t="s">
        <v>507</v>
      </c>
      <c r="D835" s="139" t="s">
        <v>154</v>
      </c>
      <c r="E835" s="139" t="s">
        <v>508</v>
      </c>
      <c r="F835" s="139" t="s">
        <v>180</v>
      </c>
      <c r="G835" s="139" t="s">
        <v>1227</v>
      </c>
      <c r="H835" s="140">
        <v>5099</v>
      </c>
      <c r="I835" s="138">
        <v>4</v>
      </c>
      <c r="J835" s="143">
        <f>สกลนคร!F148</f>
        <v>360379.19</v>
      </c>
      <c r="K835" s="142">
        <f>สกลนคร!AH148</f>
        <v>408720.51</v>
      </c>
      <c r="L835" s="143">
        <f>สกลนคร!AI148</f>
        <v>3919562.81</v>
      </c>
      <c r="M835" s="143">
        <f>สกลนคร!AJ148</f>
        <v>3811533.48</v>
      </c>
      <c r="N835" s="139"/>
      <c r="O835" s="139"/>
      <c r="P835" s="139"/>
      <c r="Q835" s="131">
        <f t="shared" si="29"/>
        <v>108029.33000000007</v>
      </c>
      <c r="R835" s="132">
        <f t="shared" si="30"/>
        <v>768.69245146107085</v>
      </c>
    </row>
    <row r="836" spans="1:18" x14ac:dyDescent="0.4">
      <c r="A836" s="138">
        <v>15</v>
      </c>
      <c r="B836" s="139" t="s">
        <v>61</v>
      </c>
      <c r="C836" s="139" t="s">
        <v>507</v>
      </c>
      <c r="D836" s="139" t="s">
        <v>154</v>
      </c>
      <c r="E836" s="139" t="s">
        <v>508</v>
      </c>
      <c r="F836" s="139" t="s">
        <v>180</v>
      </c>
      <c r="G836" s="139" t="s">
        <v>1228</v>
      </c>
      <c r="H836" s="140">
        <v>2341</v>
      </c>
      <c r="I836" s="138">
        <v>2</v>
      </c>
      <c r="J836" s="143">
        <f>สกลนคร!F149</f>
        <v>122665.86</v>
      </c>
      <c r="K836" s="142">
        <f>สกลนคร!AH149</f>
        <v>135025.41999999998</v>
      </c>
      <c r="L836" s="143">
        <f>สกลนคร!AI149</f>
        <v>2108413.12</v>
      </c>
      <c r="M836" s="143">
        <f>สกลนคร!AJ149</f>
        <v>2117526.31</v>
      </c>
      <c r="N836" s="139"/>
      <c r="O836" s="139"/>
      <c r="P836" s="139"/>
      <c r="Q836" s="131">
        <f t="shared" si="29"/>
        <v>-9113.1899999999441</v>
      </c>
      <c r="R836" s="132">
        <f t="shared" si="30"/>
        <v>900.6463562580094</v>
      </c>
    </row>
    <row r="837" spans="1:18" x14ac:dyDescent="0.4">
      <c r="A837" s="138">
        <v>16</v>
      </c>
      <c r="B837" s="139" t="s">
        <v>61</v>
      </c>
      <c r="C837" s="139" t="s">
        <v>507</v>
      </c>
      <c r="D837" s="139" t="s">
        <v>154</v>
      </c>
      <c r="E837" s="139" t="s">
        <v>508</v>
      </c>
      <c r="F837" s="139" t="s">
        <v>180</v>
      </c>
      <c r="G837" s="139" t="s">
        <v>1229</v>
      </c>
      <c r="H837" s="140">
        <v>1923</v>
      </c>
      <c r="I837" s="138">
        <v>2</v>
      </c>
      <c r="J837" s="143">
        <f>สกลนคร!F150</f>
        <v>210802.69</v>
      </c>
      <c r="K837" s="142">
        <f>สกลนคร!AH150</f>
        <v>280620.82</v>
      </c>
      <c r="L837" s="143">
        <f>สกลนคร!AI150</f>
        <v>3289855.08</v>
      </c>
      <c r="M837" s="143">
        <f>สกลนคร!AJ150</f>
        <v>3193289.1599999997</v>
      </c>
      <c r="N837" s="139"/>
      <c r="O837" s="139"/>
      <c r="P837" s="139"/>
      <c r="Q837" s="131">
        <f t="shared" si="29"/>
        <v>96565.920000000391</v>
      </c>
      <c r="R837" s="132">
        <f t="shared" si="30"/>
        <v>1710.793073322933</v>
      </c>
    </row>
    <row r="838" spans="1:18" x14ac:dyDescent="0.4">
      <c r="A838" s="138">
        <v>17</v>
      </c>
      <c r="B838" s="139" t="s">
        <v>61</v>
      </c>
      <c r="C838" s="139" t="s">
        <v>507</v>
      </c>
      <c r="D838" s="139" t="s">
        <v>154</v>
      </c>
      <c r="E838" s="139" t="s">
        <v>508</v>
      </c>
      <c r="F838" s="139" t="s">
        <v>180</v>
      </c>
      <c r="G838" s="139" t="s">
        <v>1230</v>
      </c>
      <c r="H838" s="140">
        <v>1617</v>
      </c>
      <c r="I838" s="138">
        <v>2</v>
      </c>
      <c r="J838" s="143">
        <f>สกลนคร!F151</f>
        <v>94616.36</v>
      </c>
      <c r="K838" s="142">
        <f>สกลนคร!AH151</f>
        <v>154910.22</v>
      </c>
      <c r="L838" s="143">
        <f>สกลนคร!AI151</f>
        <v>1638683.47</v>
      </c>
      <c r="M838" s="143">
        <f>สกลนคร!AJ151</f>
        <v>1649496.2</v>
      </c>
      <c r="N838" s="139"/>
      <c r="O838" s="139"/>
      <c r="P838" s="139"/>
      <c r="Q838" s="131">
        <f t="shared" si="29"/>
        <v>-10812.729999999981</v>
      </c>
      <c r="R838" s="132">
        <f t="shared" si="30"/>
        <v>1013.409690785405</v>
      </c>
    </row>
    <row r="839" spans="1:18" x14ac:dyDescent="0.4">
      <c r="A839" s="138">
        <v>18</v>
      </c>
      <c r="B839" s="139" t="s">
        <v>61</v>
      </c>
      <c r="C839" s="139" t="s">
        <v>507</v>
      </c>
      <c r="D839" s="139" t="s">
        <v>154</v>
      </c>
      <c r="E839" s="139" t="s">
        <v>508</v>
      </c>
      <c r="F839" s="139" t="s">
        <v>180</v>
      </c>
      <c r="G839" s="139" t="s">
        <v>1231</v>
      </c>
      <c r="H839" s="140">
        <v>1689</v>
      </c>
      <c r="I839" s="138">
        <v>2</v>
      </c>
      <c r="J839" s="143">
        <f>สกลนคร!F152</f>
        <v>91839.83</v>
      </c>
      <c r="K839" s="142">
        <f>สกลนคร!AH152</f>
        <v>135098.27000000002</v>
      </c>
      <c r="L839" s="143">
        <f>สกลนคร!AI152</f>
        <v>2942701.66</v>
      </c>
      <c r="M839" s="143">
        <f>สกลนคร!AJ152</f>
        <v>2722729.36</v>
      </c>
      <c r="N839" s="139"/>
      <c r="O839" s="139"/>
      <c r="P839" s="139"/>
      <c r="Q839" s="131">
        <f t="shared" ref="Q839:Q902" si="31">L839-M839</f>
        <v>219972.30000000028</v>
      </c>
      <c r="R839" s="132">
        <f t="shared" ref="R839:R902" si="32">L839/H839</f>
        <v>1742.2745174659563</v>
      </c>
    </row>
    <row r="840" spans="1:18" x14ac:dyDescent="0.4">
      <c r="A840" s="138">
        <v>19</v>
      </c>
      <c r="B840" s="139" t="s">
        <v>61</v>
      </c>
      <c r="C840" s="139" t="s">
        <v>507</v>
      </c>
      <c r="D840" s="139" t="s">
        <v>154</v>
      </c>
      <c r="E840" s="139" t="s">
        <v>508</v>
      </c>
      <c r="F840" s="139" t="s">
        <v>180</v>
      </c>
      <c r="G840" s="139" t="s">
        <v>1232</v>
      </c>
      <c r="H840" s="140">
        <v>4089</v>
      </c>
      <c r="I840" s="138">
        <v>3</v>
      </c>
      <c r="J840" s="143">
        <f>สกลนคร!F153</f>
        <v>39720.36</v>
      </c>
      <c r="K840" s="142">
        <f>สกลนคร!AH153</f>
        <v>143760.10999999999</v>
      </c>
      <c r="L840" s="143">
        <f>สกลนคร!AI153</f>
        <v>4621452.7799999993</v>
      </c>
      <c r="M840" s="143">
        <f>สกลนคร!AJ153</f>
        <v>4497681.22</v>
      </c>
      <c r="N840" s="139"/>
      <c r="O840" s="139"/>
      <c r="P840" s="139"/>
      <c r="Q840" s="131">
        <f t="shared" si="31"/>
        <v>123771.55999999959</v>
      </c>
      <c r="R840" s="132">
        <f t="shared" si="32"/>
        <v>1130.2158914159941</v>
      </c>
    </row>
    <row r="841" spans="1:18" x14ac:dyDescent="0.4">
      <c r="A841" s="138">
        <v>20</v>
      </c>
      <c r="B841" s="139" t="s">
        <v>61</v>
      </c>
      <c r="C841" s="139" t="s">
        <v>507</v>
      </c>
      <c r="D841" s="139" t="s">
        <v>154</v>
      </c>
      <c r="E841" s="139" t="s">
        <v>508</v>
      </c>
      <c r="F841" s="139" t="s">
        <v>180</v>
      </c>
      <c r="G841" s="139" t="s">
        <v>1233</v>
      </c>
      <c r="H841" s="140">
        <v>5940</v>
      </c>
      <c r="I841" s="138">
        <v>4</v>
      </c>
      <c r="J841" s="143">
        <f>สกลนคร!F154</f>
        <v>580783.81999999995</v>
      </c>
      <c r="K841" s="142">
        <f>สกลนคร!AH154</f>
        <v>629879.54999999993</v>
      </c>
      <c r="L841" s="143">
        <f>สกลนคร!AI154</f>
        <v>3998154.57</v>
      </c>
      <c r="M841" s="143">
        <f>สกลนคร!AJ154</f>
        <v>3930130.9299999997</v>
      </c>
      <c r="N841" s="139"/>
      <c r="O841" s="139"/>
      <c r="P841" s="139"/>
      <c r="Q841" s="131">
        <f t="shared" si="31"/>
        <v>68023.64000000013</v>
      </c>
      <c r="R841" s="132">
        <f t="shared" si="32"/>
        <v>673.08999494949489</v>
      </c>
    </row>
    <row r="842" spans="1:18" x14ac:dyDescent="0.4">
      <c r="A842" s="138">
        <v>21</v>
      </c>
      <c r="B842" s="139" t="s">
        <v>61</v>
      </c>
      <c r="C842" s="139" t="s">
        <v>507</v>
      </c>
      <c r="D842" s="139" t="s">
        <v>154</v>
      </c>
      <c r="E842" s="139" t="s">
        <v>508</v>
      </c>
      <c r="F842" s="139" t="s">
        <v>180</v>
      </c>
      <c r="G842" s="139" t="s">
        <v>1234</v>
      </c>
      <c r="H842" s="140">
        <v>3290</v>
      </c>
      <c r="I842" s="138">
        <v>3</v>
      </c>
      <c r="J842" s="143">
        <f>สกลนคร!F155</f>
        <v>560532.11</v>
      </c>
      <c r="K842" s="142">
        <f>สกลนคร!AH155</f>
        <v>366894.94000000006</v>
      </c>
      <c r="L842" s="143">
        <f>สกลนคร!AI155</f>
        <v>3283205.6799999997</v>
      </c>
      <c r="M842" s="143">
        <f>สกลนคร!AJ155</f>
        <v>3282659.98</v>
      </c>
      <c r="N842" s="139"/>
      <c r="O842" s="139"/>
      <c r="P842" s="139"/>
      <c r="Q842" s="131">
        <f t="shared" si="31"/>
        <v>545.6999999997206</v>
      </c>
      <c r="R842" s="132">
        <f t="shared" si="32"/>
        <v>997.93485714285703</v>
      </c>
    </row>
    <row r="843" spans="1:18" s="150" customFormat="1" x14ac:dyDescent="0.4">
      <c r="A843" s="144">
        <v>12</v>
      </c>
      <c r="B843" s="145" t="s">
        <v>61</v>
      </c>
      <c r="C843" s="145"/>
      <c r="D843" s="145"/>
      <c r="E843" s="145" t="s">
        <v>77</v>
      </c>
      <c r="F843" s="145"/>
      <c r="G843" s="145" t="s">
        <v>510</v>
      </c>
      <c r="H843" s="151">
        <f>SUM(H822:H842)</f>
        <v>88131</v>
      </c>
      <c r="I843" s="144"/>
      <c r="J843" s="147">
        <f>SUM(J822:J842)</f>
        <v>6114715.2600000026</v>
      </c>
      <c r="K843" s="147">
        <f>SUM(K822:K842)</f>
        <v>6888498.7000000002</v>
      </c>
      <c r="L843" s="147">
        <f>SUM(L822:L842)</f>
        <v>77864854.189999998</v>
      </c>
      <c r="M843" s="147">
        <f>SUM(M822:M842)</f>
        <v>73662579.75</v>
      </c>
      <c r="N843" s="145">
        <v>20</v>
      </c>
      <c r="O843" s="145">
        <v>20</v>
      </c>
      <c r="P843" s="145">
        <f>N843-O843</f>
        <v>0</v>
      </c>
      <c r="Q843" s="148">
        <f t="shared" si="31"/>
        <v>4202274.4399999976</v>
      </c>
      <c r="R843" s="149">
        <f>L843/H843</f>
        <v>883.51265945013665</v>
      </c>
    </row>
    <row r="844" spans="1:18" x14ac:dyDescent="0.4">
      <c r="A844" s="138">
        <v>1</v>
      </c>
      <c r="B844" s="139" t="s">
        <v>61</v>
      </c>
      <c r="C844" s="139" t="s">
        <v>511</v>
      </c>
      <c r="D844" s="139" t="s">
        <v>142</v>
      </c>
      <c r="E844" s="139" t="s">
        <v>512</v>
      </c>
      <c r="F844" s="139" t="s">
        <v>210</v>
      </c>
      <c r="G844" s="139" t="s">
        <v>513</v>
      </c>
      <c r="H844" s="140"/>
      <c r="I844" s="138"/>
      <c r="J844" s="141"/>
      <c r="K844" s="142"/>
      <c r="L844" s="143"/>
      <c r="M844" s="143"/>
      <c r="N844" s="139"/>
      <c r="O844" s="139"/>
      <c r="P844" s="139"/>
    </row>
    <row r="845" spans="1:18" x14ac:dyDescent="0.4">
      <c r="A845" s="138">
        <v>2</v>
      </c>
      <c r="B845" s="139" t="s">
        <v>61</v>
      </c>
      <c r="C845" s="139" t="s">
        <v>511</v>
      </c>
      <c r="D845" s="139" t="s">
        <v>142</v>
      </c>
      <c r="E845" s="139" t="s">
        <v>512</v>
      </c>
      <c r="F845" s="139" t="s">
        <v>180</v>
      </c>
      <c r="G845" s="139" t="s">
        <v>1235</v>
      </c>
      <c r="H845" s="140">
        <v>3875</v>
      </c>
      <c r="I845" s="138">
        <v>3</v>
      </c>
      <c r="J845" s="143">
        <f>สกลนคร!F156</f>
        <v>198406.62</v>
      </c>
      <c r="K845" s="142">
        <f>สกลนคร!AH156</f>
        <v>244514.6</v>
      </c>
      <c r="L845" s="143">
        <f>สกลนคร!AI156</f>
        <v>3631849.05</v>
      </c>
      <c r="M845" s="143">
        <f>สกลนคร!AJ156</f>
        <v>3800286.62</v>
      </c>
      <c r="N845" s="139"/>
      <c r="O845" s="139"/>
      <c r="P845" s="139"/>
      <c r="Q845" s="131">
        <f t="shared" si="31"/>
        <v>-168437.5700000003</v>
      </c>
      <c r="R845" s="132">
        <f t="shared" si="32"/>
        <v>937.25136774193538</v>
      </c>
    </row>
    <row r="846" spans="1:18" x14ac:dyDescent="0.4">
      <c r="A846" s="138">
        <v>3</v>
      </c>
      <c r="B846" s="139" t="s">
        <v>61</v>
      </c>
      <c r="C846" s="139" t="s">
        <v>511</v>
      </c>
      <c r="D846" s="139" t="s">
        <v>142</v>
      </c>
      <c r="E846" s="139" t="s">
        <v>512</v>
      </c>
      <c r="F846" s="139" t="s">
        <v>180</v>
      </c>
      <c r="G846" s="139" t="s">
        <v>1236</v>
      </c>
      <c r="H846" s="140">
        <v>4209</v>
      </c>
      <c r="I846" s="138">
        <v>3</v>
      </c>
      <c r="J846" s="143">
        <f>สกลนคร!F157</f>
        <v>220326.08</v>
      </c>
      <c r="K846" s="142">
        <f>สกลนคร!AH157</f>
        <v>238176.11</v>
      </c>
      <c r="L846" s="143">
        <f>สกลนคร!AI157</f>
        <v>1808998.74</v>
      </c>
      <c r="M846" s="143">
        <f>สกลนคร!AJ157</f>
        <v>1824048.7999999998</v>
      </c>
      <c r="N846" s="139"/>
      <c r="O846" s="139"/>
      <c r="P846" s="139"/>
      <c r="Q846" s="131">
        <f t="shared" si="31"/>
        <v>-15050.059999999823</v>
      </c>
      <c r="R846" s="132">
        <f t="shared" si="32"/>
        <v>429.79300071275838</v>
      </c>
    </row>
    <row r="847" spans="1:18" x14ac:dyDescent="0.4">
      <c r="A847" s="138">
        <v>4</v>
      </c>
      <c r="B847" s="139" t="s">
        <v>61</v>
      </c>
      <c r="C847" s="139" t="s">
        <v>511</v>
      </c>
      <c r="D847" s="139" t="s">
        <v>142</v>
      </c>
      <c r="E847" s="139" t="s">
        <v>512</v>
      </c>
      <c r="F847" s="139" t="s">
        <v>180</v>
      </c>
      <c r="G847" s="139" t="s">
        <v>1237</v>
      </c>
      <c r="H847" s="140">
        <v>5209</v>
      </c>
      <c r="I847" s="138">
        <v>4</v>
      </c>
      <c r="J847" s="143">
        <f>สกลนคร!F158</f>
        <v>574383.77</v>
      </c>
      <c r="K847" s="142">
        <f>สกลนคร!AH158</f>
        <v>623286.62</v>
      </c>
      <c r="L847" s="143">
        <f>สกลนคร!AI158</f>
        <v>3197773.13</v>
      </c>
      <c r="M847" s="143">
        <f>สกลนคร!AJ158</f>
        <v>3267981.22</v>
      </c>
      <c r="N847" s="139"/>
      <c r="O847" s="139"/>
      <c r="P847" s="139"/>
      <c r="Q847" s="131">
        <f t="shared" si="31"/>
        <v>-70208.090000000317</v>
      </c>
      <c r="R847" s="132">
        <f t="shared" si="32"/>
        <v>613.89386254559417</v>
      </c>
    </row>
    <row r="848" spans="1:18" x14ac:dyDescent="0.4">
      <c r="A848" s="138">
        <v>5</v>
      </c>
      <c r="B848" s="139" t="s">
        <v>61</v>
      </c>
      <c r="C848" s="139" t="s">
        <v>511</v>
      </c>
      <c r="D848" s="139" t="s">
        <v>142</v>
      </c>
      <c r="E848" s="139" t="s">
        <v>512</v>
      </c>
      <c r="F848" s="139" t="s">
        <v>180</v>
      </c>
      <c r="G848" s="139" t="s">
        <v>1238</v>
      </c>
      <c r="H848" s="140">
        <v>5460</v>
      </c>
      <c r="I848" s="138">
        <v>4</v>
      </c>
      <c r="J848" s="143">
        <f>สกลนคร!F159</f>
        <v>355669.97</v>
      </c>
      <c r="K848" s="142">
        <f>สกลนคร!AH159</f>
        <v>430824.57999999996</v>
      </c>
      <c r="L848" s="143">
        <f>สกลนคร!AI159</f>
        <v>2443762.5499999998</v>
      </c>
      <c r="M848" s="143">
        <f>สกลนคร!AJ159</f>
        <v>2430846.4799999995</v>
      </c>
      <c r="N848" s="139"/>
      <c r="O848" s="139"/>
      <c r="P848" s="139"/>
      <c r="Q848" s="131">
        <f t="shared" si="31"/>
        <v>12916.070000000298</v>
      </c>
      <c r="R848" s="132">
        <f t="shared" si="32"/>
        <v>447.5755586080586</v>
      </c>
    </row>
    <row r="849" spans="1:18" s="150" customFormat="1" x14ac:dyDescent="0.4">
      <c r="A849" s="144">
        <v>13</v>
      </c>
      <c r="B849" s="145" t="s">
        <v>61</v>
      </c>
      <c r="C849" s="145"/>
      <c r="D849" s="145"/>
      <c r="E849" s="145" t="s">
        <v>77</v>
      </c>
      <c r="F849" s="145"/>
      <c r="G849" s="145" t="s">
        <v>514</v>
      </c>
      <c r="H849" s="151">
        <f>SUM(H845:H848)</f>
        <v>18753</v>
      </c>
      <c r="I849" s="144"/>
      <c r="J849" s="147">
        <f>SUM(J844:J848)</f>
        <v>1348786.44</v>
      </c>
      <c r="K849" s="147">
        <f>SUM(K844:K848)</f>
        <v>1536801.9100000001</v>
      </c>
      <c r="L849" s="147">
        <f>SUM(L844:L848)</f>
        <v>11082383.469999999</v>
      </c>
      <c r="M849" s="147">
        <f>SUM(M844:M848)</f>
        <v>11323163.120000001</v>
      </c>
      <c r="N849" s="145">
        <v>4</v>
      </c>
      <c r="O849" s="145">
        <v>4</v>
      </c>
      <c r="P849" s="145">
        <f>N849-O849</f>
        <v>0</v>
      </c>
      <c r="Q849" s="148">
        <f t="shared" si="31"/>
        <v>-240779.65000000224</v>
      </c>
      <c r="R849" s="149">
        <f>L849/H849</f>
        <v>590.96589718978294</v>
      </c>
    </row>
    <row r="850" spans="1:18" x14ac:dyDescent="0.4">
      <c r="A850" s="138">
        <v>1</v>
      </c>
      <c r="B850" s="139" t="s">
        <v>61</v>
      </c>
      <c r="C850" s="139" t="s">
        <v>515</v>
      </c>
      <c r="D850" s="139" t="s">
        <v>145</v>
      </c>
      <c r="E850" s="139" t="s">
        <v>516</v>
      </c>
      <c r="F850" s="139" t="s">
        <v>210</v>
      </c>
      <c r="G850" s="139" t="s">
        <v>517</v>
      </c>
      <c r="H850" s="140"/>
      <c r="I850" s="138"/>
      <c r="J850" s="141"/>
      <c r="K850" s="142"/>
      <c r="L850" s="143"/>
      <c r="M850" s="143"/>
      <c r="N850" s="139"/>
      <c r="O850" s="139"/>
      <c r="P850" s="139"/>
    </row>
    <row r="851" spans="1:18" x14ac:dyDescent="0.4">
      <c r="A851" s="138">
        <v>2</v>
      </c>
      <c r="B851" s="139" t="s">
        <v>61</v>
      </c>
      <c r="C851" s="139" t="s">
        <v>515</v>
      </c>
      <c r="D851" s="139" t="s">
        <v>145</v>
      </c>
      <c r="E851" s="139" t="s">
        <v>516</v>
      </c>
      <c r="F851" s="139" t="s">
        <v>180</v>
      </c>
      <c r="G851" s="139" t="s">
        <v>1239</v>
      </c>
      <c r="H851" s="140">
        <v>2090</v>
      </c>
      <c r="I851" s="138">
        <v>2</v>
      </c>
      <c r="J851" s="143">
        <f>สกลนคร!F160</f>
        <v>231833.73</v>
      </c>
      <c r="K851" s="142">
        <f>สกลนคร!AH160</f>
        <v>204826.83000000002</v>
      </c>
      <c r="L851" s="143">
        <f>สกลนคร!AI160</f>
        <v>3467809</v>
      </c>
      <c r="M851" s="143">
        <f>สกลนคร!AJ160</f>
        <v>3125692.76</v>
      </c>
      <c r="N851" s="139"/>
      <c r="O851" s="139"/>
      <c r="P851" s="139"/>
      <c r="Q851" s="131">
        <f t="shared" si="31"/>
        <v>342116.24000000022</v>
      </c>
      <c r="R851" s="132">
        <f t="shared" si="32"/>
        <v>1659.2387559808612</v>
      </c>
    </row>
    <row r="852" spans="1:18" x14ac:dyDescent="0.4">
      <c r="A852" s="138">
        <v>3</v>
      </c>
      <c r="B852" s="139" t="s">
        <v>61</v>
      </c>
      <c r="C852" s="139" t="s">
        <v>515</v>
      </c>
      <c r="D852" s="139" t="s">
        <v>145</v>
      </c>
      <c r="E852" s="139" t="s">
        <v>516</v>
      </c>
      <c r="F852" s="139" t="s">
        <v>180</v>
      </c>
      <c r="G852" s="139" t="s">
        <v>1240</v>
      </c>
      <c r="H852" s="140">
        <v>3852</v>
      </c>
      <c r="I852" s="138">
        <v>3</v>
      </c>
      <c r="J852" s="143">
        <f>สกลนคร!F161</f>
        <v>178844.64</v>
      </c>
      <c r="K852" s="142">
        <f>สกลนคร!AH161</f>
        <v>205130.83000000002</v>
      </c>
      <c r="L852" s="143">
        <f>สกลนคร!AI161</f>
        <v>5297520.8699999992</v>
      </c>
      <c r="M852" s="143">
        <f>สกลนคร!AJ161</f>
        <v>4435759.9400000004</v>
      </c>
      <c r="N852" s="139"/>
      <c r="O852" s="139"/>
      <c r="P852" s="139"/>
      <c r="Q852" s="131">
        <f t="shared" si="31"/>
        <v>861760.92999999877</v>
      </c>
      <c r="R852" s="132">
        <f t="shared" si="32"/>
        <v>1375.2650233644858</v>
      </c>
    </row>
    <row r="853" spans="1:18" x14ac:dyDescent="0.4">
      <c r="A853" s="138">
        <v>4</v>
      </c>
      <c r="B853" s="139" t="s">
        <v>61</v>
      </c>
      <c r="C853" s="139" t="s">
        <v>515</v>
      </c>
      <c r="D853" s="139" t="s">
        <v>145</v>
      </c>
      <c r="E853" s="139" t="s">
        <v>516</v>
      </c>
      <c r="F853" s="139" t="s">
        <v>180</v>
      </c>
      <c r="G853" s="139" t="s">
        <v>1241</v>
      </c>
      <c r="H853" s="140">
        <v>4000</v>
      </c>
      <c r="I853" s="138">
        <v>3</v>
      </c>
      <c r="J853" s="143">
        <f>สกลนคร!F162</f>
        <v>91104.05</v>
      </c>
      <c r="K853" s="142">
        <f>สกลนคร!AH162</f>
        <v>132744.76</v>
      </c>
      <c r="L853" s="143">
        <f>สกลนคร!AI162</f>
        <v>4343382.78</v>
      </c>
      <c r="M853" s="143">
        <f>สกลนคร!AJ162</f>
        <v>3224634.99</v>
      </c>
      <c r="N853" s="139"/>
      <c r="O853" s="139"/>
      <c r="P853" s="139"/>
      <c r="Q853" s="131">
        <f t="shared" si="31"/>
        <v>1118747.79</v>
      </c>
      <c r="R853" s="132">
        <f t="shared" si="32"/>
        <v>1085.845695</v>
      </c>
    </row>
    <row r="854" spans="1:18" x14ac:dyDescent="0.4">
      <c r="A854" s="138">
        <v>5</v>
      </c>
      <c r="B854" s="139" t="s">
        <v>61</v>
      </c>
      <c r="C854" s="139" t="s">
        <v>515</v>
      </c>
      <c r="D854" s="139" t="s">
        <v>145</v>
      </c>
      <c r="E854" s="139" t="s">
        <v>516</v>
      </c>
      <c r="F854" s="139" t="s">
        <v>180</v>
      </c>
      <c r="G854" s="139" t="s">
        <v>1242</v>
      </c>
      <c r="H854" s="140">
        <v>5502</v>
      </c>
      <c r="I854" s="138">
        <v>4</v>
      </c>
      <c r="J854" s="143">
        <f>สกลนคร!F163</f>
        <v>197097.19</v>
      </c>
      <c r="K854" s="142">
        <f>สกลนคร!AH163</f>
        <v>263960</v>
      </c>
      <c r="L854" s="143">
        <f>สกลนคร!AI163</f>
        <v>3965761.7800000003</v>
      </c>
      <c r="M854" s="143">
        <f>สกลนคร!AJ163</f>
        <v>4372428.62</v>
      </c>
      <c r="N854" s="139"/>
      <c r="O854" s="139"/>
      <c r="P854" s="139"/>
      <c r="Q854" s="131">
        <f t="shared" si="31"/>
        <v>-406666.83999999985</v>
      </c>
      <c r="R854" s="132">
        <f t="shared" si="32"/>
        <v>720.78549254816437</v>
      </c>
    </row>
    <row r="855" spans="1:18" s="150" customFormat="1" x14ac:dyDescent="0.4">
      <c r="A855" s="144">
        <v>14</v>
      </c>
      <c r="B855" s="145" t="s">
        <v>61</v>
      </c>
      <c r="C855" s="145"/>
      <c r="D855" s="145"/>
      <c r="E855" s="145" t="s">
        <v>77</v>
      </c>
      <c r="F855" s="145"/>
      <c r="G855" s="145" t="s">
        <v>518</v>
      </c>
      <c r="H855" s="151">
        <f>SUM(H851:H854)</f>
        <v>15444</v>
      </c>
      <c r="I855" s="144"/>
      <c r="J855" s="147">
        <f>SUM(J850:J854)</f>
        <v>698879.61</v>
      </c>
      <c r="K855" s="147">
        <f>SUM(K850:K854)</f>
        <v>806662.42</v>
      </c>
      <c r="L855" s="147">
        <f>SUM(L850:L854)</f>
        <v>17074474.43</v>
      </c>
      <c r="M855" s="147">
        <f>SUM(M850:M854)</f>
        <v>15158516.310000002</v>
      </c>
      <c r="N855" s="145">
        <v>4</v>
      </c>
      <c r="O855" s="145">
        <v>4</v>
      </c>
      <c r="P855" s="145">
        <f>N855-O855</f>
        <v>0</v>
      </c>
      <c r="Q855" s="148">
        <f t="shared" si="31"/>
        <v>1915958.1199999973</v>
      </c>
      <c r="R855" s="149">
        <f>L855/H855</f>
        <v>1105.573324915825</v>
      </c>
    </row>
    <row r="856" spans="1:18" x14ac:dyDescent="0.4">
      <c r="A856" s="138">
        <v>1</v>
      </c>
      <c r="B856" s="139" t="s">
        <v>61</v>
      </c>
      <c r="C856" s="139" t="s">
        <v>519</v>
      </c>
      <c r="D856" s="139" t="s">
        <v>148</v>
      </c>
      <c r="E856" s="139" t="s">
        <v>520</v>
      </c>
      <c r="F856" s="139" t="s">
        <v>210</v>
      </c>
      <c r="G856" s="139" t="s">
        <v>521</v>
      </c>
      <c r="H856" s="140"/>
      <c r="I856" s="138"/>
      <c r="J856" s="141"/>
      <c r="K856" s="142"/>
      <c r="L856" s="143"/>
      <c r="M856" s="143"/>
      <c r="N856" s="139"/>
      <c r="O856" s="139"/>
      <c r="P856" s="139"/>
    </row>
    <row r="857" spans="1:18" x14ac:dyDescent="0.4">
      <c r="A857" s="138">
        <v>2</v>
      </c>
      <c r="B857" s="139" t="s">
        <v>61</v>
      </c>
      <c r="C857" s="139" t="s">
        <v>519</v>
      </c>
      <c r="D857" s="139" t="s">
        <v>148</v>
      </c>
      <c r="E857" s="139" t="s">
        <v>520</v>
      </c>
      <c r="F857" s="139" t="s">
        <v>180</v>
      </c>
      <c r="G857" s="139" t="s">
        <v>1243</v>
      </c>
      <c r="H857" s="140">
        <v>2505</v>
      </c>
      <c r="I857" s="138">
        <v>2</v>
      </c>
      <c r="J857" s="143">
        <f>สกลนคร!F164</f>
        <v>863229.54</v>
      </c>
      <c r="K857" s="142">
        <f>สกลนคร!AH164</f>
        <v>899119.22</v>
      </c>
      <c r="L857" s="143">
        <f>สกลนคร!AI164</f>
        <v>2581298.38</v>
      </c>
      <c r="M857" s="143">
        <f>สกลนคร!AJ164</f>
        <v>2461432.48</v>
      </c>
      <c r="N857" s="139"/>
      <c r="O857" s="139"/>
      <c r="P857" s="139"/>
      <c r="Q857" s="131">
        <f t="shared" si="31"/>
        <v>119865.89999999991</v>
      </c>
      <c r="R857" s="132">
        <f t="shared" si="32"/>
        <v>1030.4584351297406</v>
      </c>
    </row>
    <row r="858" spans="1:18" x14ac:dyDescent="0.4">
      <c r="A858" s="138">
        <v>3</v>
      </c>
      <c r="B858" s="139" t="s">
        <v>61</v>
      </c>
      <c r="C858" s="139" t="s">
        <v>519</v>
      </c>
      <c r="D858" s="139" t="s">
        <v>148</v>
      </c>
      <c r="E858" s="139" t="s">
        <v>520</v>
      </c>
      <c r="F858" s="139" t="s">
        <v>180</v>
      </c>
      <c r="G858" s="139" t="s">
        <v>1244</v>
      </c>
      <c r="H858" s="140">
        <v>3733</v>
      </c>
      <c r="I858" s="138">
        <v>3</v>
      </c>
      <c r="J858" s="143">
        <f>สกลนคร!F165</f>
        <v>921533.71</v>
      </c>
      <c r="K858" s="142">
        <f>สกลนคร!AH165</f>
        <v>938844.95</v>
      </c>
      <c r="L858" s="143">
        <f>สกลนคร!AI165</f>
        <v>3082986.41</v>
      </c>
      <c r="M858" s="143">
        <f>สกลนคร!AJ165</f>
        <v>2890299.21</v>
      </c>
      <c r="N858" s="139"/>
      <c r="O858" s="139"/>
      <c r="P858" s="139"/>
      <c r="Q858" s="131">
        <f t="shared" si="31"/>
        <v>192687.20000000019</v>
      </c>
      <c r="R858" s="132">
        <f t="shared" si="32"/>
        <v>825.87366997053311</v>
      </c>
    </row>
    <row r="859" spans="1:18" x14ac:dyDescent="0.4">
      <c r="A859" s="138">
        <v>4</v>
      </c>
      <c r="B859" s="139" t="s">
        <v>61</v>
      </c>
      <c r="C859" s="139" t="s">
        <v>519</v>
      </c>
      <c r="D859" s="139" t="s">
        <v>148</v>
      </c>
      <c r="E859" s="139" t="s">
        <v>520</v>
      </c>
      <c r="F859" s="139" t="s">
        <v>180</v>
      </c>
      <c r="G859" s="139" t="s">
        <v>1245</v>
      </c>
      <c r="H859" s="140">
        <v>5221</v>
      </c>
      <c r="I859" s="138">
        <v>4</v>
      </c>
      <c r="J859" s="143">
        <f>สกลนคร!F166</f>
        <v>422957.91</v>
      </c>
      <c r="K859" s="142">
        <f>สกลนคร!AH166</f>
        <v>397245.16</v>
      </c>
      <c r="L859" s="143">
        <f>สกลนคร!AI166</f>
        <v>3343153.49</v>
      </c>
      <c r="M859" s="143">
        <f>สกลนคร!AJ166</f>
        <v>3114178.72</v>
      </c>
      <c r="N859" s="139"/>
      <c r="O859" s="139"/>
      <c r="P859" s="139"/>
      <c r="Q859" s="131">
        <f t="shared" si="31"/>
        <v>228974.77000000002</v>
      </c>
      <c r="R859" s="132">
        <f t="shared" si="32"/>
        <v>640.3281919172573</v>
      </c>
    </row>
    <row r="860" spans="1:18" x14ac:dyDescent="0.4">
      <c r="A860" s="138">
        <v>5</v>
      </c>
      <c r="B860" s="139" t="s">
        <v>61</v>
      </c>
      <c r="C860" s="139" t="s">
        <v>519</v>
      </c>
      <c r="D860" s="139" t="s">
        <v>148</v>
      </c>
      <c r="E860" s="139" t="s">
        <v>520</v>
      </c>
      <c r="F860" s="139" t="s">
        <v>180</v>
      </c>
      <c r="G860" s="139" t="s">
        <v>1246</v>
      </c>
      <c r="H860" s="140">
        <v>2747</v>
      </c>
      <c r="I860" s="138">
        <v>2</v>
      </c>
      <c r="J860" s="143">
        <f>สกลนคร!F167</f>
        <v>598634.13</v>
      </c>
      <c r="K860" s="142">
        <f>สกลนคร!AH167</f>
        <v>611349.03</v>
      </c>
      <c r="L860" s="143">
        <f>สกลนคร!AI167</f>
        <v>3528134.84</v>
      </c>
      <c r="M860" s="143">
        <f>สกลนคร!AJ167</f>
        <v>3402995.21</v>
      </c>
      <c r="N860" s="139"/>
      <c r="O860" s="139"/>
      <c r="P860" s="139"/>
      <c r="Q860" s="131">
        <f t="shared" si="31"/>
        <v>125139.62999999989</v>
      </c>
      <c r="R860" s="132">
        <f t="shared" si="32"/>
        <v>1284.3592428103384</v>
      </c>
    </row>
    <row r="861" spans="1:18" x14ac:dyDescent="0.4">
      <c r="A861" s="138">
        <v>6</v>
      </c>
      <c r="B861" s="139" t="s">
        <v>61</v>
      </c>
      <c r="C861" s="139" t="s">
        <v>519</v>
      </c>
      <c r="D861" s="139" t="s">
        <v>148</v>
      </c>
      <c r="E861" s="139" t="s">
        <v>520</v>
      </c>
      <c r="F861" s="139" t="s">
        <v>180</v>
      </c>
      <c r="G861" s="139" t="s">
        <v>1247</v>
      </c>
      <c r="H861" s="140">
        <v>3860</v>
      </c>
      <c r="I861" s="138">
        <v>3</v>
      </c>
      <c r="J861" s="143">
        <f>สกลนคร!F168</f>
        <v>352640.13</v>
      </c>
      <c r="K861" s="142">
        <f>สกลนคร!AH168</f>
        <v>445720.28</v>
      </c>
      <c r="L861" s="143">
        <f>สกลนคร!AI168</f>
        <v>4574380.54</v>
      </c>
      <c r="M861" s="143">
        <f>สกลนคร!AJ168</f>
        <v>4275408.79</v>
      </c>
      <c r="N861" s="139"/>
      <c r="O861" s="139"/>
      <c r="P861" s="139"/>
      <c r="Q861" s="131">
        <f t="shared" si="31"/>
        <v>298971.75</v>
      </c>
      <c r="R861" s="132">
        <f t="shared" si="32"/>
        <v>1185.0726787564768</v>
      </c>
    </row>
    <row r="862" spans="1:18" s="150" customFormat="1" x14ac:dyDescent="0.4">
      <c r="A862" s="144">
        <v>15</v>
      </c>
      <c r="B862" s="145" t="s">
        <v>61</v>
      </c>
      <c r="C862" s="145"/>
      <c r="D862" s="145"/>
      <c r="E862" s="145" t="s">
        <v>77</v>
      </c>
      <c r="F862" s="145"/>
      <c r="G862" s="145" t="s">
        <v>522</v>
      </c>
      <c r="H862" s="151">
        <f>SUM(H857:H861)</f>
        <v>18066</v>
      </c>
      <c r="I862" s="144"/>
      <c r="J862" s="147">
        <f>SUM(J856:J861)</f>
        <v>3158995.42</v>
      </c>
      <c r="K862" s="182">
        <f>SUM(K856:K861)</f>
        <v>3292278.6400000006</v>
      </c>
      <c r="L862" s="147">
        <f>SUM(L856:L861)</f>
        <v>17109953.66</v>
      </c>
      <c r="M862" s="147">
        <f>SUM(M856:M861)</f>
        <v>16144314.41</v>
      </c>
      <c r="N862" s="145">
        <v>5</v>
      </c>
      <c r="O862" s="145">
        <v>5</v>
      </c>
      <c r="P862" s="145">
        <f>N862-O862</f>
        <v>0</v>
      </c>
      <c r="Q862" s="148">
        <f t="shared" si="31"/>
        <v>965639.25</v>
      </c>
      <c r="R862" s="149">
        <f>L862/H862</f>
        <v>947.08035314956271</v>
      </c>
    </row>
    <row r="863" spans="1:18" x14ac:dyDescent="0.4">
      <c r="A863" s="138">
        <v>1</v>
      </c>
      <c r="B863" s="139" t="s">
        <v>61</v>
      </c>
      <c r="C863" s="139" t="s">
        <v>523</v>
      </c>
      <c r="D863" s="139" t="s">
        <v>150</v>
      </c>
      <c r="E863" s="139" t="s">
        <v>524</v>
      </c>
      <c r="F863" s="139" t="s">
        <v>210</v>
      </c>
      <c r="G863" s="139" t="s">
        <v>525</v>
      </c>
      <c r="H863" s="140"/>
      <c r="I863" s="138"/>
      <c r="J863" s="141"/>
      <c r="K863" s="142"/>
      <c r="L863" s="143"/>
      <c r="M863" s="143"/>
      <c r="N863" s="139"/>
      <c r="O863" s="139"/>
      <c r="P863" s="139"/>
    </row>
    <row r="864" spans="1:18" x14ac:dyDescent="0.4">
      <c r="A864" s="138">
        <v>2</v>
      </c>
      <c r="B864" s="139" t="s">
        <v>61</v>
      </c>
      <c r="C864" s="139" t="s">
        <v>523</v>
      </c>
      <c r="D864" s="139" t="s">
        <v>150</v>
      </c>
      <c r="E864" s="139" t="s">
        <v>524</v>
      </c>
      <c r="F864" s="139" t="s">
        <v>180</v>
      </c>
      <c r="G864" s="139" t="s">
        <v>1248</v>
      </c>
      <c r="H864" s="140">
        <v>992</v>
      </c>
      <c r="I864" s="138">
        <v>1</v>
      </c>
      <c r="J864" s="143">
        <f>สกลนคร!F169</f>
        <v>508516.48</v>
      </c>
      <c r="K864" s="142">
        <f>สกลนคร!AH169</f>
        <v>565063.31999999995</v>
      </c>
      <c r="L864" s="143">
        <f>สกลนคร!AI169</f>
        <v>2164949.4900000002</v>
      </c>
      <c r="M864" s="143">
        <f>สกลนคร!AJ169</f>
        <v>2096217.09</v>
      </c>
      <c r="N864" s="139"/>
      <c r="O864" s="139"/>
      <c r="P864" s="139"/>
      <c r="Q864" s="131">
        <f t="shared" si="31"/>
        <v>68732.40000000014</v>
      </c>
      <c r="R864" s="132">
        <f t="shared" si="32"/>
        <v>2182.4087600806456</v>
      </c>
    </row>
    <row r="865" spans="1:18" x14ac:dyDescent="0.4">
      <c r="A865" s="138">
        <v>3</v>
      </c>
      <c r="B865" s="139" t="s">
        <v>61</v>
      </c>
      <c r="C865" s="139" t="s">
        <v>523</v>
      </c>
      <c r="D865" s="139" t="s">
        <v>150</v>
      </c>
      <c r="E865" s="139" t="s">
        <v>524</v>
      </c>
      <c r="F865" s="139" t="s">
        <v>180</v>
      </c>
      <c r="G865" s="139" t="s">
        <v>1249</v>
      </c>
      <c r="H865" s="140">
        <v>5690</v>
      </c>
      <c r="I865" s="138">
        <v>4</v>
      </c>
      <c r="J865" s="143">
        <f>สกลนคร!F170</f>
        <v>642131.44999999995</v>
      </c>
      <c r="K865" s="142">
        <f>สกลนคร!AH170</f>
        <v>580963.93999999994</v>
      </c>
      <c r="L865" s="143">
        <f>สกลนคร!AI170</f>
        <v>3862275.3000000003</v>
      </c>
      <c r="M865" s="143">
        <f>สกลนคร!AJ170</f>
        <v>3511505.87</v>
      </c>
      <c r="N865" s="139"/>
      <c r="O865" s="139"/>
      <c r="P865" s="139"/>
      <c r="Q865" s="131">
        <f t="shared" si="31"/>
        <v>350769.43000000017</v>
      </c>
      <c r="R865" s="132">
        <f t="shared" si="32"/>
        <v>678.78300527240776</v>
      </c>
    </row>
    <row r="866" spans="1:18" x14ac:dyDescent="0.4">
      <c r="A866" s="138">
        <v>4</v>
      </c>
      <c r="B866" s="139" t="s">
        <v>61</v>
      </c>
      <c r="C866" s="139" t="s">
        <v>523</v>
      </c>
      <c r="D866" s="139" t="s">
        <v>150</v>
      </c>
      <c r="E866" s="139" t="s">
        <v>524</v>
      </c>
      <c r="F866" s="139" t="s">
        <v>180</v>
      </c>
      <c r="G866" s="139" t="s">
        <v>1250</v>
      </c>
      <c r="H866" s="140">
        <v>3265</v>
      </c>
      <c r="I866" s="138">
        <v>3</v>
      </c>
      <c r="J866" s="143">
        <f>สกลนคร!F171</f>
        <v>458213.88</v>
      </c>
      <c r="K866" s="142">
        <f>สกลนคร!AH171</f>
        <v>566701.43999999994</v>
      </c>
      <c r="L866" s="143">
        <f>สกลนคร!AI171</f>
        <v>3513103.8</v>
      </c>
      <c r="M866" s="143">
        <f>สกลนคร!AJ171</f>
        <v>3311308.92</v>
      </c>
      <c r="N866" s="139"/>
      <c r="O866" s="139"/>
      <c r="P866" s="139"/>
      <c r="Q866" s="131">
        <f t="shared" si="31"/>
        <v>201794.87999999989</v>
      </c>
      <c r="R866" s="132">
        <f t="shared" si="32"/>
        <v>1075.9889127105666</v>
      </c>
    </row>
    <row r="867" spans="1:18" x14ac:dyDescent="0.4">
      <c r="A867" s="138">
        <v>5</v>
      </c>
      <c r="B867" s="139" t="s">
        <v>61</v>
      </c>
      <c r="C867" s="139" t="s">
        <v>523</v>
      </c>
      <c r="D867" s="139" t="s">
        <v>150</v>
      </c>
      <c r="E867" s="139" t="s">
        <v>524</v>
      </c>
      <c r="F867" s="139" t="s">
        <v>180</v>
      </c>
      <c r="G867" s="139" t="s">
        <v>1251</v>
      </c>
      <c r="H867" s="140">
        <v>5131</v>
      </c>
      <c r="I867" s="138">
        <v>4</v>
      </c>
      <c r="J867" s="143">
        <f>สกลนคร!F172</f>
        <v>586012.6</v>
      </c>
      <c r="K867" s="142">
        <f>สกลนคร!AH172</f>
        <v>447239.41</v>
      </c>
      <c r="L867" s="143">
        <f>สกลนคร!AI172</f>
        <v>4130147.77</v>
      </c>
      <c r="M867" s="143">
        <f>สกลนคร!AJ172</f>
        <v>4002291.4099999997</v>
      </c>
      <c r="N867" s="139"/>
      <c r="O867" s="139"/>
      <c r="P867" s="139"/>
      <c r="Q867" s="131">
        <f t="shared" si="31"/>
        <v>127856.36000000034</v>
      </c>
      <c r="R867" s="132">
        <f t="shared" si="32"/>
        <v>804.94012278308321</v>
      </c>
    </row>
    <row r="868" spans="1:18" x14ac:dyDescent="0.4">
      <c r="A868" s="138">
        <v>6</v>
      </c>
      <c r="B868" s="139" t="s">
        <v>61</v>
      </c>
      <c r="C868" s="139" t="s">
        <v>523</v>
      </c>
      <c r="D868" s="139" t="s">
        <v>150</v>
      </c>
      <c r="E868" s="139" t="s">
        <v>524</v>
      </c>
      <c r="F868" s="139" t="s">
        <v>180</v>
      </c>
      <c r="G868" s="139" t="s">
        <v>1252</v>
      </c>
      <c r="H868" s="140">
        <v>3470</v>
      </c>
      <c r="I868" s="138">
        <v>3</v>
      </c>
      <c r="J868" s="143">
        <f>สกลนคร!F173</f>
        <v>901606.21</v>
      </c>
      <c r="K868" s="142">
        <f>สกลนคร!AH173</f>
        <v>925875.30999999994</v>
      </c>
      <c r="L868" s="143">
        <f>สกลนคร!AI173</f>
        <v>3847189.56</v>
      </c>
      <c r="M868" s="143">
        <f>สกลนคร!AJ173</f>
        <v>3802629.2299999995</v>
      </c>
      <c r="N868" s="139"/>
      <c r="O868" s="139"/>
      <c r="P868" s="139"/>
      <c r="Q868" s="131">
        <f t="shared" si="31"/>
        <v>44560.33000000054</v>
      </c>
      <c r="R868" s="132">
        <f t="shared" si="32"/>
        <v>1108.7001613832854</v>
      </c>
    </row>
    <row r="869" spans="1:18" x14ac:dyDescent="0.4">
      <c r="A869" s="138">
        <v>7</v>
      </c>
      <c r="B869" s="139" t="s">
        <v>61</v>
      </c>
      <c r="C869" s="139" t="s">
        <v>523</v>
      </c>
      <c r="D869" s="139" t="s">
        <v>150</v>
      </c>
      <c r="E869" s="139" t="s">
        <v>524</v>
      </c>
      <c r="F869" s="139" t="s">
        <v>180</v>
      </c>
      <c r="G869" s="139" t="s">
        <v>1253</v>
      </c>
      <c r="H869" s="140">
        <v>6314</v>
      </c>
      <c r="I869" s="138">
        <v>5</v>
      </c>
      <c r="J869" s="143">
        <f>สกลนคร!F174</f>
        <v>469257.88</v>
      </c>
      <c r="K869" s="142">
        <f>สกลนคร!AH174</f>
        <v>570213.55000000005</v>
      </c>
      <c r="L869" s="143">
        <f>สกลนคร!AI174</f>
        <v>4100716.46</v>
      </c>
      <c r="M869" s="143">
        <f>สกลนคร!AJ174</f>
        <v>3703166.7</v>
      </c>
      <c r="N869" s="139"/>
      <c r="O869" s="139"/>
      <c r="P869" s="139"/>
      <c r="Q869" s="131">
        <f t="shared" si="31"/>
        <v>397549.75999999978</v>
      </c>
      <c r="R869" s="132">
        <f t="shared" si="32"/>
        <v>649.46412100095029</v>
      </c>
    </row>
    <row r="870" spans="1:18" s="150" customFormat="1" x14ac:dyDescent="0.4">
      <c r="A870" s="144">
        <v>16</v>
      </c>
      <c r="B870" s="145" t="s">
        <v>61</v>
      </c>
      <c r="C870" s="145"/>
      <c r="D870" s="145"/>
      <c r="E870" s="145" t="s">
        <v>77</v>
      </c>
      <c r="F870" s="145"/>
      <c r="G870" s="145" t="s">
        <v>526</v>
      </c>
      <c r="H870" s="151">
        <f>SUM(H864:H869)</f>
        <v>24862</v>
      </c>
      <c r="I870" s="144"/>
      <c r="J870" s="147">
        <f>SUM(J863:J869)</f>
        <v>3565738.5</v>
      </c>
      <c r="K870" s="147">
        <f>SUM(K863:K869)</f>
        <v>3656056.9699999997</v>
      </c>
      <c r="L870" s="147">
        <f>SUM(L863:L869)</f>
        <v>21618382.379999999</v>
      </c>
      <c r="M870" s="147">
        <f>SUM(M863:M869)</f>
        <v>20427119.219999999</v>
      </c>
      <c r="N870" s="145">
        <v>6</v>
      </c>
      <c r="O870" s="145">
        <v>6</v>
      </c>
      <c r="P870" s="145">
        <f>N870-O870</f>
        <v>0</v>
      </c>
      <c r="Q870" s="148">
        <f t="shared" si="31"/>
        <v>1191263.1600000001</v>
      </c>
      <c r="R870" s="149">
        <f>L870/H870</f>
        <v>869.53512911270207</v>
      </c>
    </row>
    <row r="871" spans="1:18" x14ac:dyDescent="0.4">
      <c r="A871" s="138">
        <v>1</v>
      </c>
      <c r="B871" s="139" t="s">
        <v>61</v>
      </c>
      <c r="C871" s="139" t="s">
        <v>527</v>
      </c>
      <c r="D871" s="139" t="s">
        <v>152</v>
      </c>
      <c r="E871" s="139" t="s">
        <v>528</v>
      </c>
      <c r="F871" s="139" t="s">
        <v>210</v>
      </c>
      <c r="G871" s="139" t="s">
        <v>529</v>
      </c>
      <c r="H871" s="140"/>
      <c r="I871" s="138"/>
      <c r="J871" s="141"/>
      <c r="K871" s="142"/>
      <c r="L871" s="143"/>
      <c r="M871" s="143"/>
      <c r="N871" s="139"/>
      <c r="O871" s="139"/>
      <c r="P871" s="139"/>
    </row>
    <row r="872" spans="1:18" x14ac:dyDescent="0.4">
      <c r="A872" s="138">
        <v>2</v>
      </c>
      <c r="B872" s="139" t="s">
        <v>61</v>
      </c>
      <c r="C872" s="139" t="s">
        <v>527</v>
      </c>
      <c r="D872" s="139" t="s">
        <v>152</v>
      </c>
      <c r="E872" s="139" t="s">
        <v>528</v>
      </c>
      <c r="F872" s="139" t="s">
        <v>180</v>
      </c>
      <c r="G872" s="139" t="s">
        <v>1254</v>
      </c>
      <c r="H872" s="140">
        <v>4818</v>
      </c>
      <c r="I872" s="138">
        <v>4</v>
      </c>
      <c r="J872" s="143">
        <f>สกลนคร!F175</f>
        <v>808695.03</v>
      </c>
      <c r="K872" s="142">
        <f>สกลนคร!AH175</f>
        <v>784167.58</v>
      </c>
      <c r="L872" s="143">
        <f>สกลนคร!AI175</f>
        <v>3771792.81</v>
      </c>
      <c r="M872" s="143">
        <f>สกลนคร!AJ175</f>
        <v>3239517.51</v>
      </c>
      <c r="N872" s="139"/>
      <c r="O872" s="139"/>
      <c r="P872" s="139"/>
      <c r="Q872" s="131">
        <f t="shared" si="31"/>
        <v>532275.30000000028</v>
      </c>
      <c r="R872" s="132">
        <f t="shared" si="32"/>
        <v>782.85446450809468</v>
      </c>
    </row>
    <row r="873" spans="1:18" x14ac:dyDescent="0.4">
      <c r="A873" s="138">
        <v>3</v>
      </c>
      <c r="B873" s="139" t="s">
        <v>61</v>
      </c>
      <c r="C873" s="139" t="s">
        <v>527</v>
      </c>
      <c r="D873" s="139" t="s">
        <v>152</v>
      </c>
      <c r="E873" s="139" t="s">
        <v>528</v>
      </c>
      <c r="F873" s="139" t="s">
        <v>180</v>
      </c>
      <c r="G873" s="139" t="s">
        <v>1255</v>
      </c>
      <c r="H873" s="140">
        <v>3493</v>
      </c>
      <c r="I873" s="138">
        <v>3</v>
      </c>
      <c r="J873" s="143">
        <f>สกลนคร!F176</f>
        <v>682017.93</v>
      </c>
      <c r="K873" s="142">
        <f>สกลนคร!AH176</f>
        <v>677712.07000000007</v>
      </c>
      <c r="L873" s="143">
        <f>สกลนคร!AI176</f>
        <v>4022466.02</v>
      </c>
      <c r="M873" s="143">
        <f>สกลนคร!AJ176</f>
        <v>3716898.9200000004</v>
      </c>
      <c r="N873" s="139"/>
      <c r="O873" s="139"/>
      <c r="P873" s="139"/>
      <c r="Q873" s="131">
        <f t="shared" si="31"/>
        <v>305567.09999999963</v>
      </c>
      <c r="R873" s="132">
        <f t="shared" si="32"/>
        <v>1151.5791640423704</v>
      </c>
    </row>
    <row r="874" spans="1:18" x14ac:dyDescent="0.4">
      <c r="A874" s="138">
        <v>4</v>
      </c>
      <c r="B874" s="139" t="s">
        <v>61</v>
      </c>
      <c r="C874" s="139" t="s">
        <v>527</v>
      </c>
      <c r="D874" s="139" t="s">
        <v>152</v>
      </c>
      <c r="E874" s="139" t="s">
        <v>528</v>
      </c>
      <c r="F874" s="139" t="s">
        <v>180</v>
      </c>
      <c r="G874" s="139" t="s">
        <v>1256</v>
      </c>
      <c r="H874" s="140">
        <v>2171</v>
      </c>
      <c r="I874" s="138">
        <v>2</v>
      </c>
      <c r="J874" s="143">
        <f>สกลนคร!F177</f>
        <v>589861.56999999995</v>
      </c>
      <c r="K874" s="142">
        <f>สกลนคร!AH177</f>
        <v>577880.80999999994</v>
      </c>
      <c r="L874" s="143">
        <f>สกลนคร!AI177</f>
        <v>2712605.84</v>
      </c>
      <c r="M874" s="143">
        <f>สกลนคร!AJ177</f>
        <v>2493822.5999999996</v>
      </c>
      <c r="N874" s="139"/>
      <c r="O874" s="139"/>
      <c r="P874" s="139"/>
      <c r="Q874" s="131">
        <f t="shared" si="31"/>
        <v>218783.24000000022</v>
      </c>
      <c r="R874" s="132">
        <f t="shared" si="32"/>
        <v>1249.4729801934591</v>
      </c>
    </row>
    <row r="875" spans="1:18" x14ac:dyDescent="0.4">
      <c r="A875" s="138">
        <v>5</v>
      </c>
      <c r="B875" s="139" t="s">
        <v>61</v>
      </c>
      <c r="C875" s="139" t="s">
        <v>527</v>
      </c>
      <c r="D875" s="139" t="s">
        <v>152</v>
      </c>
      <c r="E875" s="139" t="s">
        <v>528</v>
      </c>
      <c r="F875" s="139" t="s">
        <v>180</v>
      </c>
      <c r="G875" s="139" t="s">
        <v>1257</v>
      </c>
      <c r="H875" s="140">
        <v>4974</v>
      </c>
      <c r="I875" s="138">
        <v>4</v>
      </c>
      <c r="J875" s="143">
        <f>สกลนคร!F178</f>
        <v>400700.24</v>
      </c>
      <c r="K875" s="142">
        <f>สกลนคร!AH178</f>
        <v>417890.54000000004</v>
      </c>
      <c r="L875" s="143">
        <f>สกลนคร!AI178</f>
        <v>3078029.37</v>
      </c>
      <c r="M875" s="143">
        <f>สกลนคร!AJ178</f>
        <v>3095939.0900000003</v>
      </c>
      <c r="N875" s="139"/>
      <c r="O875" s="139"/>
      <c r="P875" s="139"/>
      <c r="Q875" s="131">
        <f t="shared" si="31"/>
        <v>-17909.720000000205</v>
      </c>
      <c r="R875" s="132">
        <f t="shared" si="32"/>
        <v>618.82375753920394</v>
      </c>
    </row>
    <row r="876" spans="1:18" x14ac:dyDescent="0.4">
      <c r="A876" s="138">
        <v>6</v>
      </c>
      <c r="B876" s="139" t="s">
        <v>61</v>
      </c>
      <c r="C876" s="139" t="s">
        <v>527</v>
      </c>
      <c r="D876" s="139" t="s">
        <v>152</v>
      </c>
      <c r="E876" s="139" t="s">
        <v>528</v>
      </c>
      <c r="F876" s="139" t="s">
        <v>180</v>
      </c>
      <c r="G876" s="139" t="s">
        <v>1258</v>
      </c>
      <c r="H876" s="140">
        <v>2190</v>
      </c>
      <c r="I876" s="138">
        <v>2</v>
      </c>
      <c r="J876" s="143">
        <f>สกลนคร!F179</f>
        <v>708805.26</v>
      </c>
      <c r="K876" s="142">
        <f>สกลนคร!AH179</f>
        <v>689003.43</v>
      </c>
      <c r="L876" s="143">
        <f>สกลนคร!AI179</f>
        <v>2464616.2599999998</v>
      </c>
      <c r="M876" s="143">
        <f>สกลนคร!AJ179</f>
        <v>2432364.9700000002</v>
      </c>
      <c r="N876" s="139"/>
      <c r="O876" s="139"/>
      <c r="P876" s="139"/>
      <c r="Q876" s="131">
        <f t="shared" si="31"/>
        <v>32251.289999999572</v>
      </c>
      <c r="R876" s="132">
        <f t="shared" si="32"/>
        <v>1125.3955525114154</v>
      </c>
    </row>
    <row r="877" spans="1:18" x14ac:dyDescent="0.4">
      <c r="A877" s="138">
        <v>7</v>
      </c>
      <c r="B877" s="139" t="s">
        <v>61</v>
      </c>
      <c r="C877" s="139" t="s">
        <v>527</v>
      </c>
      <c r="D877" s="139" t="s">
        <v>152</v>
      </c>
      <c r="E877" s="139" t="s">
        <v>528</v>
      </c>
      <c r="F877" s="139" t="s">
        <v>180</v>
      </c>
      <c r="G877" s="139" t="s">
        <v>1259</v>
      </c>
      <c r="H877" s="140">
        <v>3183</v>
      </c>
      <c r="I877" s="138">
        <v>3</v>
      </c>
      <c r="J877" s="143">
        <f>สกลนคร!F180</f>
        <v>425134.07</v>
      </c>
      <c r="K877" s="142">
        <f>สกลนคร!AH180</f>
        <v>410603.33</v>
      </c>
      <c r="L877" s="143">
        <f>สกลนคร!AI180</f>
        <v>2602111.2599999998</v>
      </c>
      <c r="M877" s="143">
        <f>สกลนคร!AJ180</f>
        <v>2331587.85</v>
      </c>
      <c r="N877" s="139"/>
      <c r="O877" s="139"/>
      <c r="P877" s="139"/>
      <c r="Q877" s="131">
        <f t="shared" si="31"/>
        <v>270523.40999999968</v>
      </c>
      <c r="R877" s="132">
        <f t="shared" si="32"/>
        <v>817.50275212064082</v>
      </c>
    </row>
    <row r="878" spans="1:18" x14ac:dyDescent="0.4">
      <c r="A878" s="138">
        <v>8</v>
      </c>
      <c r="B878" s="139" t="s">
        <v>61</v>
      </c>
      <c r="C878" s="139" t="s">
        <v>527</v>
      </c>
      <c r="D878" s="139" t="s">
        <v>152</v>
      </c>
      <c r="E878" s="139" t="s">
        <v>528</v>
      </c>
      <c r="F878" s="139" t="s">
        <v>180</v>
      </c>
      <c r="G878" s="139" t="s">
        <v>1260</v>
      </c>
      <c r="H878" s="140">
        <v>3642</v>
      </c>
      <c r="I878" s="138">
        <v>3</v>
      </c>
      <c r="J878" s="143">
        <f>สกลนคร!F181</f>
        <v>402550.1</v>
      </c>
      <c r="K878" s="142">
        <f>สกลนคร!AH181</f>
        <v>383928.8</v>
      </c>
      <c r="L878" s="143">
        <f>สกลนคร!AI181</f>
        <v>3029221.5300000003</v>
      </c>
      <c r="M878" s="143">
        <f>สกลนคร!AJ181</f>
        <v>2600873.25</v>
      </c>
      <c r="N878" s="139"/>
      <c r="O878" s="139"/>
      <c r="P878" s="139"/>
      <c r="Q878" s="131">
        <f t="shared" si="31"/>
        <v>428348.28000000026</v>
      </c>
      <c r="R878" s="132">
        <f t="shared" si="32"/>
        <v>831.74671334431639</v>
      </c>
    </row>
    <row r="879" spans="1:18" s="150" customFormat="1" x14ac:dyDescent="0.4">
      <c r="A879" s="144">
        <v>17</v>
      </c>
      <c r="B879" s="145" t="s">
        <v>61</v>
      </c>
      <c r="C879" s="145"/>
      <c r="D879" s="145"/>
      <c r="E879" s="145" t="s">
        <v>77</v>
      </c>
      <c r="F879" s="145"/>
      <c r="G879" s="145" t="s">
        <v>530</v>
      </c>
      <c r="H879" s="151">
        <f>SUM(H872:H878)</f>
        <v>24471</v>
      </c>
      <c r="I879" s="144"/>
      <c r="J879" s="147">
        <f>SUM(J871:J878)</f>
        <v>4017764.1999999993</v>
      </c>
      <c r="K879" s="147">
        <f>SUM(K871:K878)</f>
        <v>3941186.56</v>
      </c>
      <c r="L879" s="147">
        <f>SUM(L871:L878)</f>
        <v>21680843.09</v>
      </c>
      <c r="M879" s="147">
        <f>SUM(M871:M878)</f>
        <v>19911004.190000001</v>
      </c>
      <c r="N879" s="145">
        <v>7</v>
      </c>
      <c r="O879" s="145">
        <v>7</v>
      </c>
      <c r="P879" s="145">
        <f>N879-O879</f>
        <v>0</v>
      </c>
      <c r="Q879" s="148">
        <f t="shared" si="31"/>
        <v>1769838.8999999985</v>
      </c>
      <c r="R879" s="149">
        <f>L879/H879</f>
        <v>885.9810833231171</v>
      </c>
    </row>
    <row r="880" spans="1:18" x14ac:dyDescent="0.4">
      <c r="A880" s="138">
        <v>1</v>
      </c>
      <c r="B880" s="139" t="s">
        <v>61</v>
      </c>
      <c r="C880" s="139" t="s">
        <v>531</v>
      </c>
      <c r="D880" s="139" t="s">
        <v>532</v>
      </c>
      <c r="E880" s="139" t="s">
        <v>533</v>
      </c>
      <c r="F880" s="139" t="s">
        <v>210</v>
      </c>
      <c r="G880" s="139" t="s">
        <v>534</v>
      </c>
      <c r="H880" s="140"/>
      <c r="I880" s="138"/>
      <c r="J880" s="141"/>
      <c r="K880" s="142"/>
      <c r="L880" s="143"/>
      <c r="M880" s="143"/>
      <c r="N880" s="139"/>
      <c r="O880" s="139"/>
      <c r="P880" s="139"/>
    </row>
    <row r="881" spans="1:18" x14ac:dyDescent="0.4">
      <c r="A881" s="138">
        <v>2</v>
      </c>
      <c r="B881" s="139" t="s">
        <v>61</v>
      </c>
      <c r="C881" s="139" t="s">
        <v>531</v>
      </c>
      <c r="D881" s="139" t="s">
        <v>532</v>
      </c>
      <c r="E881" s="139" t="s">
        <v>533</v>
      </c>
      <c r="F881" s="139" t="s">
        <v>180</v>
      </c>
      <c r="G881" s="139" t="s">
        <v>1261</v>
      </c>
      <c r="H881" s="140">
        <v>3093</v>
      </c>
      <c r="I881" s="138">
        <v>3</v>
      </c>
      <c r="J881" s="143">
        <f>สกลนคร!F182</f>
        <v>424638.64</v>
      </c>
      <c r="K881" s="142">
        <f>สกลนคร!AH182</f>
        <v>442391.65</v>
      </c>
      <c r="L881" s="143">
        <f>สกลนคร!AI182</f>
        <v>1720938.75</v>
      </c>
      <c r="M881" s="143">
        <f>สกลนคร!AJ182</f>
        <v>1637241.7899999998</v>
      </c>
      <c r="N881" s="139"/>
      <c r="O881" s="139"/>
      <c r="P881" s="139"/>
      <c r="Q881" s="131">
        <f t="shared" si="31"/>
        <v>83696.960000000196</v>
      </c>
      <c r="R881" s="132">
        <f t="shared" si="32"/>
        <v>556.39791464597477</v>
      </c>
    </row>
    <row r="882" spans="1:18" x14ac:dyDescent="0.4">
      <c r="A882" s="138">
        <v>3</v>
      </c>
      <c r="B882" s="139" t="s">
        <v>61</v>
      </c>
      <c r="C882" s="139" t="s">
        <v>531</v>
      </c>
      <c r="D882" s="139" t="s">
        <v>532</v>
      </c>
      <c r="E882" s="139" t="s">
        <v>533</v>
      </c>
      <c r="F882" s="139" t="s">
        <v>180</v>
      </c>
      <c r="G882" s="139" t="s">
        <v>1262</v>
      </c>
      <c r="H882" s="140">
        <v>2775</v>
      </c>
      <c r="I882" s="138">
        <v>2</v>
      </c>
      <c r="J882" s="143">
        <f>สกลนคร!F183</f>
        <v>136445.32999999999</v>
      </c>
      <c r="K882" s="142">
        <f>สกลนคร!AH183</f>
        <v>146307.91999999998</v>
      </c>
      <c r="L882" s="143">
        <f>สกลนคร!AI183</f>
        <v>3210653.5300000003</v>
      </c>
      <c r="M882" s="143">
        <f>สกลนคร!AJ183</f>
        <v>2998583.2600000002</v>
      </c>
      <c r="N882" s="139"/>
      <c r="O882" s="139"/>
      <c r="P882" s="139"/>
      <c r="Q882" s="131">
        <f t="shared" si="31"/>
        <v>212070.27000000002</v>
      </c>
      <c r="R882" s="132">
        <f t="shared" si="32"/>
        <v>1156.9922630630631</v>
      </c>
    </row>
    <row r="883" spans="1:18" x14ac:dyDescent="0.4">
      <c r="A883" s="138">
        <v>4</v>
      </c>
      <c r="B883" s="139" t="s">
        <v>61</v>
      </c>
      <c r="C883" s="139" t="s">
        <v>531</v>
      </c>
      <c r="D883" s="139" t="s">
        <v>532</v>
      </c>
      <c r="E883" s="139" t="s">
        <v>533</v>
      </c>
      <c r="F883" s="139" t="s">
        <v>180</v>
      </c>
      <c r="G883" s="139" t="s">
        <v>1263</v>
      </c>
      <c r="H883" s="140">
        <v>2224</v>
      </c>
      <c r="I883" s="138">
        <v>2</v>
      </c>
      <c r="J883" s="143">
        <f>สกลนคร!F184</f>
        <v>431611.85</v>
      </c>
      <c r="K883" s="142">
        <f>สกลนคร!AH184</f>
        <v>468205.70999999996</v>
      </c>
      <c r="L883" s="143">
        <f>สกลนคร!AI184</f>
        <v>2091700.22</v>
      </c>
      <c r="M883" s="143">
        <f>สกลนคร!AJ184</f>
        <v>2039492.18</v>
      </c>
      <c r="N883" s="139"/>
      <c r="O883" s="139"/>
      <c r="P883" s="139"/>
      <c r="Q883" s="131">
        <f t="shared" si="31"/>
        <v>52208.040000000037</v>
      </c>
      <c r="R883" s="132">
        <f t="shared" si="32"/>
        <v>940.5126888489209</v>
      </c>
    </row>
    <row r="884" spans="1:18" x14ac:dyDescent="0.4">
      <c r="A884" s="138">
        <v>5</v>
      </c>
      <c r="B884" s="139" t="s">
        <v>61</v>
      </c>
      <c r="C884" s="139" t="s">
        <v>531</v>
      </c>
      <c r="D884" s="139" t="s">
        <v>532</v>
      </c>
      <c r="E884" s="139" t="s">
        <v>533</v>
      </c>
      <c r="F884" s="139" t="s">
        <v>180</v>
      </c>
      <c r="G884" s="139" t="s">
        <v>1264</v>
      </c>
      <c r="H884" s="140">
        <v>2037</v>
      </c>
      <c r="I884" s="138">
        <v>2</v>
      </c>
      <c r="J884" s="143">
        <f>สกลนคร!F185</f>
        <v>134257</v>
      </c>
      <c r="K884" s="142">
        <f>สกลนคร!AH185</f>
        <v>148591.55000000002</v>
      </c>
      <c r="L884" s="143">
        <f>สกลนคร!AI185</f>
        <v>1820442.07</v>
      </c>
      <c r="M884" s="143">
        <f>สกลนคร!AJ185</f>
        <v>1965229.3199999998</v>
      </c>
      <c r="N884" s="139"/>
      <c r="O884" s="139"/>
      <c r="P884" s="139"/>
      <c r="Q884" s="131">
        <f t="shared" si="31"/>
        <v>-144787.24999999977</v>
      </c>
      <c r="R884" s="132">
        <f t="shared" si="32"/>
        <v>893.68781050564564</v>
      </c>
    </row>
    <row r="885" spans="1:18" x14ac:dyDescent="0.4">
      <c r="A885" s="138">
        <v>6</v>
      </c>
      <c r="B885" s="139" t="s">
        <v>61</v>
      </c>
      <c r="C885" s="139" t="s">
        <v>531</v>
      </c>
      <c r="D885" s="139" t="s">
        <v>532</v>
      </c>
      <c r="E885" s="139" t="s">
        <v>533</v>
      </c>
      <c r="F885" s="139" t="s">
        <v>180</v>
      </c>
      <c r="G885" s="139" t="s">
        <v>1265</v>
      </c>
      <c r="H885" s="140">
        <v>3571</v>
      </c>
      <c r="I885" s="138">
        <v>3</v>
      </c>
      <c r="J885" s="143">
        <f>สกลนคร!F186</f>
        <v>316357.52</v>
      </c>
      <c r="K885" s="142">
        <f>สกลนคร!AH186</f>
        <v>342064.82000000007</v>
      </c>
      <c r="L885" s="143">
        <f>สกลนคร!AI186</f>
        <v>3155395.84</v>
      </c>
      <c r="M885" s="143">
        <f>สกลนคร!AJ186</f>
        <v>3164631.89</v>
      </c>
      <c r="N885" s="139"/>
      <c r="O885" s="139"/>
      <c r="P885" s="139"/>
      <c r="Q885" s="131">
        <f t="shared" si="31"/>
        <v>-9236.0500000002794</v>
      </c>
      <c r="R885" s="132">
        <f t="shared" si="32"/>
        <v>883.61686922430692</v>
      </c>
    </row>
    <row r="886" spans="1:18" x14ac:dyDescent="0.4">
      <c r="A886" s="138">
        <v>7</v>
      </c>
      <c r="B886" s="139" t="s">
        <v>61</v>
      </c>
      <c r="C886" s="139" t="s">
        <v>531</v>
      </c>
      <c r="D886" s="139" t="s">
        <v>532</v>
      </c>
      <c r="E886" s="139" t="s">
        <v>533</v>
      </c>
      <c r="F886" s="139" t="s">
        <v>180</v>
      </c>
      <c r="G886" s="139" t="s">
        <v>1266</v>
      </c>
      <c r="H886" s="140">
        <v>6793</v>
      </c>
      <c r="I886" s="138">
        <v>5</v>
      </c>
      <c r="J886" s="143">
        <f>สกลนคร!F187</f>
        <v>508406.69</v>
      </c>
      <c r="K886" s="142">
        <f>สกลนคร!AH187</f>
        <v>764738.75</v>
      </c>
      <c r="L886" s="143">
        <f>สกลนคร!AI187</f>
        <v>4396157.1999999993</v>
      </c>
      <c r="M886" s="143">
        <f>สกลนคร!AJ187</f>
        <v>4189859.51</v>
      </c>
      <c r="N886" s="139"/>
      <c r="O886" s="139"/>
      <c r="P886" s="139"/>
      <c r="Q886" s="131">
        <f t="shared" si="31"/>
        <v>206297.68999999948</v>
      </c>
      <c r="R886" s="132">
        <f t="shared" si="32"/>
        <v>647.15989989695265</v>
      </c>
    </row>
    <row r="887" spans="1:18" x14ac:dyDescent="0.4">
      <c r="A887" s="138">
        <v>8</v>
      </c>
      <c r="B887" s="139" t="s">
        <v>61</v>
      </c>
      <c r="C887" s="139" t="s">
        <v>531</v>
      </c>
      <c r="D887" s="139" t="s">
        <v>532</v>
      </c>
      <c r="E887" s="139" t="s">
        <v>533</v>
      </c>
      <c r="F887" s="139" t="s">
        <v>180</v>
      </c>
      <c r="G887" s="139" t="s">
        <v>1267</v>
      </c>
      <c r="H887" s="140">
        <v>1011</v>
      </c>
      <c r="I887" s="138">
        <v>1</v>
      </c>
      <c r="J887" s="143">
        <f>สกลนคร!F188</f>
        <v>127842.93</v>
      </c>
      <c r="K887" s="142">
        <f>สกลนคร!AH188</f>
        <v>147690.02999999997</v>
      </c>
      <c r="L887" s="143">
        <f>สกลนคร!AI188</f>
        <v>2216117.35</v>
      </c>
      <c r="M887" s="143">
        <f>สกลนคร!AJ188</f>
        <v>1674342.7100000002</v>
      </c>
      <c r="N887" s="139"/>
      <c r="O887" s="139"/>
      <c r="P887" s="139"/>
      <c r="Q887" s="131">
        <f t="shared" si="31"/>
        <v>541774.6399999999</v>
      </c>
      <c r="R887" s="132">
        <f t="shared" si="32"/>
        <v>2192.0052917903067</v>
      </c>
    </row>
    <row r="888" spans="1:18" x14ac:dyDescent="0.4">
      <c r="A888" s="138">
        <v>9</v>
      </c>
      <c r="B888" s="139" t="s">
        <v>61</v>
      </c>
      <c r="C888" s="139" t="s">
        <v>531</v>
      </c>
      <c r="D888" s="139" t="s">
        <v>532</v>
      </c>
      <c r="E888" s="139" t="s">
        <v>533</v>
      </c>
      <c r="F888" s="139" t="s">
        <v>180</v>
      </c>
      <c r="G888" s="139" t="s">
        <v>1268</v>
      </c>
      <c r="H888" s="140">
        <v>3164</v>
      </c>
      <c r="I888" s="138">
        <v>3</v>
      </c>
      <c r="J888" s="143">
        <f>สกลนคร!F189</f>
        <v>381612.74</v>
      </c>
      <c r="K888" s="142">
        <f>สกลนคร!AH189</f>
        <v>346579.78</v>
      </c>
      <c r="L888" s="143">
        <f>สกลนคร!AI189</f>
        <v>2760439.9499999997</v>
      </c>
      <c r="M888" s="143">
        <f>สกลนคร!AJ189</f>
        <v>2671100.41</v>
      </c>
      <c r="N888" s="139"/>
      <c r="O888" s="139"/>
      <c r="P888" s="139"/>
      <c r="Q888" s="131">
        <f t="shared" si="31"/>
        <v>89339.539999999572</v>
      </c>
      <c r="R888" s="132">
        <f t="shared" si="32"/>
        <v>872.45257585335014</v>
      </c>
    </row>
    <row r="889" spans="1:18" s="150" customFormat="1" x14ac:dyDescent="0.4">
      <c r="A889" s="144">
        <v>18</v>
      </c>
      <c r="B889" s="145" t="s">
        <v>61</v>
      </c>
      <c r="C889" s="145"/>
      <c r="D889" s="145"/>
      <c r="E889" s="145" t="s">
        <v>77</v>
      </c>
      <c r="F889" s="145"/>
      <c r="G889" s="145" t="s">
        <v>535</v>
      </c>
      <c r="H889" s="151">
        <f>SUM(H881:H888)</f>
        <v>24668</v>
      </c>
      <c r="I889" s="144"/>
      <c r="J889" s="147">
        <f>SUM(J880:J888)</f>
        <v>2461172.6999999997</v>
      </c>
      <c r="K889" s="147">
        <f>SUM(K880:K888)</f>
        <v>2806570.21</v>
      </c>
      <c r="L889" s="147">
        <f>SUM(L880:L888)</f>
        <v>21371844.91</v>
      </c>
      <c r="M889" s="147">
        <f>SUM(M880:M888)</f>
        <v>20340481.07</v>
      </c>
      <c r="N889" s="145">
        <v>8</v>
      </c>
      <c r="O889" s="145">
        <v>8</v>
      </c>
      <c r="P889" s="145">
        <f>N889-O889</f>
        <v>0</v>
      </c>
      <c r="Q889" s="148">
        <f t="shared" si="31"/>
        <v>1031363.8399999999</v>
      </c>
      <c r="R889" s="149">
        <f t="shared" si="32"/>
        <v>866.37931368574675</v>
      </c>
    </row>
    <row r="890" spans="1:18" s="150" customFormat="1" ht="21.6" thickBot="1" x14ac:dyDescent="0.45">
      <c r="A890" s="159"/>
      <c r="B890" s="160" t="s">
        <v>61</v>
      </c>
      <c r="C890" s="160" t="s">
        <v>61</v>
      </c>
      <c r="D890" s="160" t="s">
        <v>61</v>
      </c>
      <c r="E890" s="160" t="s">
        <v>61</v>
      </c>
      <c r="F890" s="160"/>
      <c r="G890" s="160" t="s">
        <v>536</v>
      </c>
      <c r="H890" s="161">
        <f>H711+H719+H726+H742+H751+H762+H768+H788+H796+H808+H821+H843+H849+H855+H862+H870+H879+H889</f>
        <v>667777</v>
      </c>
      <c r="I890" s="159"/>
      <c r="J890" s="162">
        <f t="shared" ref="J890:O890" si="33">J711+J719+J726+J742+J751+J762+J768+J788+J796+J808+J821+J843+J849+J855+J862+J870+J879+J889</f>
        <v>55374911.859999999</v>
      </c>
      <c r="K890" s="163">
        <f t="shared" si="33"/>
        <v>65603264.730000012</v>
      </c>
      <c r="L890" s="162">
        <f t="shared" si="33"/>
        <v>491083648.95000005</v>
      </c>
      <c r="M890" s="162">
        <f t="shared" si="33"/>
        <v>473027017.00999999</v>
      </c>
      <c r="N890" s="160">
        <f t="shared" si="33"/>
        <v>168</v>
      </c>
      <c r="O890" s="160">
        <f t="shared" si="33"/>
        <v>168</v>
      </c>
      <c r="P890" s="160">
        <f>N890-O890</f>
        <v>0</v>
      </c>
      <c r="Q890" s="148">
        <f t="shared" si="31"/>
        <v>18056631.940000057</v>
      </c>
      <c r="R890" s="149">
        <f t="shared" si="32"/>
        <v>735.40066361974141</v>
      </c>
    </row>
    <row r="891" spans="1:18" ht="22.2" thickTop="1" thickBot="1" x14ac:dyDescent="0.45">
      <c r="A891" s="164"/>
      <c r="B891" s="165"/>
      <c r="C891" s="165"/>
      <c r="D891" s="165"/>
      <c r="E891" s="330" t="s">
        <v>537</v>
      </c>
      <c r="F891" s="331"/>
      <c r="G891" s="332"/>
      <c r="H891" s="166"/>
      <c r="I891" s="164"/>
      <c r="J891" s="167">
        <f>J890/O890</f>
        <v>329612.57059523807</v>
      </c>
      <c r="K891" s="168">
        <f>K890/O890</f>
        <v>390495.6233928572</v>
      </c>
      <c r="L891" s="167">
        <f>L890/O890</f>
        <v>2923116.9580357145</v>
      </c>
      <c r="M891" s="167">
        <f>M890/O890</f>
        <v>2815637.0060119047</v>
      </c>
      <c r="N891" s="216"/>
      <c r="O891" s="216"/>
      <c r="P891" s="216"/>
      <c r="Q891" s="131">
        <f t="shared" si="31"/>
        <v>107479.95202380978</v>
      </c>
    </row>
    <row r="892" spans="1:18" ht="21.6" thickTop="1" x14ac:dyDescent="0.4">
      <c r="A892" s="169">
        <v>1</v>
      </c>
      <c r="B892" s="170" t="s">
        <v>58</v>
      </c>
      <c r="C892" s="170" t="s">
        <v>538</v>
      </c>
      <c r="D892" s="170" t="s">
        <v>539</v>
      </c>
      <c r="E892" s="170" t="s">
        <v>540</v>
      </c>
      <c r="F892" s="170" t="s">
        <v>177</v>
      </c>
      <c r="G892" s="170" t="s">
        <v>541</v>
      </c>
      <c r="H892" s="171"/>
      <c r="I892" s="169"/>
      <c r="J892" s="172"/>
      <c r="K892" s="173"/>
      <c r="L892" s="174"/>
      <c r="M892" s="174"/>
      <c r="N892" s="170"/>
      <c r="O892" s="170"/>
      <c r="P892" s="170"/>
    </row>
    <row r="893" spans="1:18" x14ac:dyDescent="0.4">
      <c r="A893" s="138">
        <v>2</v>
      </c>
      <c r="B893" s="139" t="s">
        <v>58</v>
      </c>
      <c r="C893" s="139" t="s">
        <v>538</v>
      </c>
      <c r="D893" s="139" t="s">
        <v>539</v>
      </c>
      <c r="E893" s="139" t="s">
        <v>540</v>
      </c>
      <c r="F893" s="139" t="s">
        <v>180</v>
      </c>
      <c r="G893" s="139" t="s">
        <v>1269</v>
      </c>
      <c r="H893" s="140">
        <v>3670</v>
      </c>
      <c r="I893" s="138">
        <v>3</v>
      </c>
      <c r="J893" s="141">
        <f>นครพนม!F4</f>
        <v>136105.60999999999</v>
      </c>
      <c r="K893" s="142">
        <f>นครพนม!AN4</f>
        <v>326587.95999999996</v>
      </c>
      <c r="L893" s="143">
        <f>นครพนม!AO4</f>
        <v>2236340.7400000002</v>
      </c>
      <c r="M893" s="143">
        <f>นครพนม!AP4</f>
        <v>1934189.4099999997</v>
      </c>
      <c r="N893" s="139"/>
      <c r="O893" s="139"/>
      <c r="P893" s="139"/>
      <c r="Q893" s="131">
        <f t="shared" si="31"/>
        <v>302151.33000000054</v>
      </c>
      <c r="R893" s="132">
        <f t="shared" si="32"/>
        <v>609.35714986376024</v>
      </c>
    </row>
    <row r="894" spans="1:18" x14ac:dyDescent="0.4">
      <c r="A894" s="138">
        <v>3</v>
      </c>
      <c r="B894" s="139" t="s">
        <v>58</v>
      </c>
      <c r="C894" s="139" t="s">
        <v>538</v>
      </c>
      <c r="D894" s="139" t="s">
        <v>539</v>
      </c>
      <c r="E894" s="139" t="s">
        <v>540</v>
      </c>
      <c r="F894" s="139" t="s">
        <v>180</v>
      </c>
      <c r="G894" s="139" t="s">
        <v>1270</v>
      </c>
      <c r="H894" s="140">
        <v>5165</v>
      </c>
      <c r="I894" s="138">
        <v>4</v>
      </c>
      <c r="J894" s="141">
        <f>นครพนม!F5</f>
        <v>359381.23</v>
      </c>
      <c r="K894" s="142">
        <f>นครพนม!AN5</f>
        <v>474272.25</v>
      </c>
      <c r="L894" s="143">
        <f>นครพนม!AO5</f>
        <v>3995266.86</v>
      </c>
      <c r="M894" s="143">
        <f>นครพนม!AP5</f>
        <v>3637234.4</v>
      </c>
      <c r="N894" s="139"/>
      <c r="O894" s="139"/>
      <c r="P894" s="139"/>
      <c r="Q894" s="131">
        <f t="shared" si="31"/>
        <v>358032.45999999996</v>
      </c>
      <c r="R894" s="132">
        <f t="shared" si="32"/>
        <v>773.52698160696991</v>
      </c>
    </row>
    <row r="895" spans="1:18" x14ac:dyDescent="0.4">
      <c r="A895" s="138">
        <v>4</v>
      </c>
      <c r="B895" s="139" t="s">
        <v>58</v>
      </c>
      <c r="C895" s="139" t="s">
        <v>538</v>
      </c>
      <c r="D895" s="139" t="s">
        <v>539</v>
      </c>
      <c r="E895" s="139" t="s">
        <v>540</v>
      </c>
      <c r="F895" s="139" t="s">
        <v>180</v>
      </c>
      <c r="G895" s="139" t="s">
        <v>1271</v>
      </c>
      <c r="H895" s="140">
        <v>4663</v>
      </c>
      <c r="I895" s="138">
        <v>4</v>
      </c>
      <c r="J895" s="141">
        <f>นครพนม!F6</f>
        <v>370936.7</v>
      </c>
      <c r="K895" s="142">
        <f>นครพนม!AN6</f>
        <v>532546.92000000004</v>
      </c>
      <c r="L895" s="143">
        <f>นครพนม!AO6</f>
        <v>3183733.55</v>
      </c>
      <c r="M895" s="143">
        <f>นครพนม!AP6</f>
        <v>3457037.04</v>
      </c>
      <c r="N895" s="139"/>
      <c r="O895" s="139"/>
      <c r="P895" s="139"/>
      <c r="Q895" s="131">
        <f t="shared" si="31"/>
        <v>-273303.49000000022</v>
      </c>
      <c r="R895" s="132">
        <f t="shared" si="32"/>
        <v>682.76507613124591</v>
      </c>
    </row>
    <row r="896" spans="1:18" x14ac:dyDescent="0.4">
      <c r="A896" s="138">
        <v>5</v>
      </c>
      <c r="B896" s="139" t="s">
        <v>58</v>
      </c>
      <c r="C896" s="139" t="s">
        <v>538</v>
      </c>
      <c r="D896" s="139" t="s">
        <v>539</v>
      </c>
      <c r="E896" s="139" t="s">
        <v>540</v>
      </c>
      <c r="F896" s="139" t="s">
        <v>180</v>
      </c>
      <c r="G896" s="139" t="s">
        <v>1272</v>
      </c>
      <c r="H896" s="140">
        <v>4364</v>
      </c>
      <c r="I896" s="138">
        <v>3</v>
      </c>
      <c r="J896" s="141">
        <f>นครพนม!F7</f>
        <v>92321.44</v>
      </c>
      <c r="K896" s="142">
        <f>นครพนม!AN7</f>
        <v>34074.81</v>
      </c>
      <c r="L896" s="143">
        <f>นครพนม!AO7</f>
        <v>2600060.67</v>
      </c>
      <c r="M896" s="143">
        <f>นครพนม!AP7</f>
        <v>2655432</v>
      </c>
      <c r="N896" s="139"/>
      <c r="O896" s="139"/>
      <c r="P896" s="139"/>
      <c r="Q896" s="131">
        <f t="shared" si="31"/>
        <v>-55371.330000000075</v>
      </c>
      <c r="R896" s="132">
        <f t="shared" si="32"/>
        <v>595.79758707607698</v>
      </c>
    </row>
    <row r="897" spans="1:18" x14ac:dyDescent="0.4">
      <c r="A897" s="138">
        <v>6</v>
      </c>
      <c r="B897" s="139" t="s">
        <v>58</v>
      </c>
      <c r="C897" s="139" t="s">
        <v>538</v>
      </c>
      <c r="D897" s="139" t="s">
        <v>539</v>
      </c>
      <c r="E897" s="139" t="s">
        <v>540</v>
      </c>
      <c r="F897" s="139" t="s">
        <v>180</v>
      </c>
      <c r="G897" s="139" t="s">
        <v>1273</v>
      </c>
      <c r="H897" s="140">
        <v>4222</v>
      </c>
      <c r="I897" s="138">
        <v>3</v>
      </c>
      <c r="J897" s="141">
        <f>นครพนม!F8</f>
        <v>478043.71</v>
      </c>
      <c r="K897" s="142">
        <f>นครพนม!AN8</f>
        <v>538012.08000000007</v>
      </c>
      <c r="L897" s="143">
        <f>นครพนม!AO8</f>
        <v>2466838.63</v>
      </c>
      <c r="M897" s="143">
        <f>นครพนม!AP8</f>
        <v>2331044.44</v>
      </c>
      <c r="N897" s="139"/>
      <c r="O897" s="139"/>
      <c r="P897" s="139"/>
      <c r="Q897" s="131">
        <f t="shared" si="31"/>
        <v>135794.18999999994</v>
      </c>
      <c r="R897" s="132">
        <f t="shared" si="32"/>
        <v>584.28200615821879</v>
      </c>
    </row>
    <row r="898" spans="1:18" x14ac:dyDescent="0.4">
      <c r="A898" s="138">
        <v>7</v>
      </c>
      <c r="B898" s="139" t="s">
        <v>58</v>
      </c>
      <c r="C898" s="139" t="s">
        <v>538</v>
      </c>
      <c r="D898" s="139" t="s">
        <v>539</v>
      </c>
      <c r="E898" s="139" t="s">
        <v>540</v>
      </c>
      <c r="F898" s="139" t="s">
        <v>180</v>
      </c>
      <c r="G898" s="139" t="s">
        <v>1274</v>
      </c>
      <c r="H898" s="140">
        <v>3681</v>
      </c>
      <c r="I898" s="138">
        <v>3</v>
      </c>
      <c r="J898" s="141">
        <f>นครพนม!F9</f>
        <v>62323.05</v>
      </c>
      <c r="K898" s="142">
        <f>นครพนม!AN9</f>
        <v>169234.24</v>
      </c>
      <c r="L898" s="143">
        <f>นครพนม!AO9</f>
        <v>1884641.58</v>
      </c>
      <c r="M898" s="143">
        <f>นครพนม!AP9</f>
        <v>1952933.6400000001</v>
      </c>
      <c r="N898" s="139"/>
      <c r="O898" s="139"/>
      <c r="P898" s="139"/>
      <c r="Q898" s="131">
        <f t="shared" si="31"/>
        <v>-68292.060000000056</v>
      </c>
      <c r="R898" s="132">
        <f t="shared" si="32"/>
        <v>511.99173594132031</v>
      </c>
    </row>
    <row r="899" spans="1:18" x14ac:dyDescent="0.4">
      <c r="A899" s="138">
        <v>8</v>
      </c>
      <c r="B899" s="139" t="s">
        <v>58</v>
      </c>
      <c r="C899" s="139" t="s">
        <v>538</v>
      </c>
      <c r="D899" s="139" t="s">
        <v>539</v>
      </c>
      <c r="E899" s="139" t="s">
        <v>540</v>
      </c>
      <c r="F899" s="139" t="s">
        <v>180</v>
      </c>
      <c r="G899" s="139" t="s">
        <v>1275</v>
      </c>
      <c r="H899" s="140">
        <v>2627</v>
      </c>
      <c r="I899" s="138">
        <v>2</v>
      </c>
      <c r="J899" s="141">
        <f>นครพนม!F10</f>
        <v>246402.06</v>
      </c>
      <c r="K899" s="142">
        <f>นครพนม!AN10</f>
        <v>629312.4</v>
      </c>
      <c r="L899" s="143">
        <f>นครพนม!AO10</f>
        <v>3033385.84</v>
      </c>
      <c r="M899" s="143">
        <f>นครพนม!AP10</f>
        <v>2075764.05</v>
      </c>
      <c r="N899" s="139"/>
      <c r="O899" s="139"/>
      <c r="P899" s="139"/>
      <c r="Q899" s="131">
        <f t="shared" si="31"/>
        <v>957621.7899999998</v>
      </c>
      <c r="R899" s="132">
        <f t="shared" si="32"/>
        <v>1154.6957898743813</v>
      </c>
    </row>
    <row r="900" spans="1:18" x14ac:dyDescent="0.4">
      <c r="A900" s="138">
        <v>9</v>
      </c>
      <c r="B900" s="139" t="s">
        <v>58</v>
      </c>
      <c r="C900" s="139" t="s">
        <v>538</v>
      </c>
      <c r="D900" s="139" t="s">
        <v>539</v>
      </c>
      <c r="E900" s="139" t="s">
        <v>540</v>
      </c>
      <c r="F900" s="139" t="s">
        <v>180</v>
      </c>
      <c r="G900" s="139" t="s">
        <v>1276</v>
      </c>
      <c r="H900" s="140">
        <v>2345</v>
      </c>
      <c r="I900" s="138">
        <v>2</v>
      </c>
      <c r="J900" s="141">
        <f>นครพนม!F11</f>
        <v>159871.69</v>
      </c>
      <c r="K900" s="142">
        <f>นครพนม!AN11</f>
        <v>300109.12</v>
      </c>
      <c r="L900" s="143">
        <f>นครพนม!AO11</f>
        <v>2050888.9400000002</v>
      </c>
      <c r="M900" s="143">
        <f>นครพนม!AP11</f>
        <v>2074126.97</v>
      </c>
      <c r="N900" s="139"/>
      <c r="O900" s="139"/>
      <c r="P900" s="139"/>
      <c r="Q900" s="131">
        <f t="shared" si="31"/>
        <v>-23238.029999999795</v>
      </c>
      <c r="R900" s="132">
        <f t="shared" si="32"/>
        <v>874.57950533049052</v>
      </c>
    </row>
    <row r="901" spans="1:18" x14ac:dyDescent="0.4">
      <c r="A901" s="138">
        <v>10</v>
      </c>
      <c r="B901" s="139" t="s">
        <v>58</v>
      </c>
      <c r="C901" s="139" t="s">
        <v>538</v>
      </c>
      <c r="D901" s="139" t="s">
        <v>539</v>
      </c>
      <c r="E901" s="139" t="s">
        <v>540</v>
      </c>
      <c r="F901" s="139" t="s">
        <v>180</v>
      </c>
      <c r="G901" s="139" t="s">
        <v>1277</v>
      </c>
      <c r="H901" s="140">
        <v>2209</v>
      </c>
      <c r="I901" s="138">
        <v>2</v>
      </c>
      <c r="J901" s="141">
        <f>นครพนม!F12</f>
        <v>372746.86</v>
      </c>
      <c r="K901" s="142">
        <f>นครพนม!AN12</f>
        <v>678352.05</v>
      </c>
      <c r="L901" s="143">
        <f>นครพนม!AO12</f>
        <v>2596503.3899999997</v>
      </c>
      <c r="M901" s="143">
        <f>นครพนม!AP12</f>
        <v>2403613.0699999998</v>
      </c>
      <c r="N901" s="139"/>
      <c r="O901" s="139"/>
      <c r="P901" s="139"/>
      <c r="Q901" s="131">
        <f t="shared" si="31"/>
        <v>192890.31999999983</v>
      </c>
      <c r="R901" s="132">
        <f t="shared" si="32"/>
        <v>1175.4202761430511</v>
      </c>
    </row>
    <row r="902" spans="1:18" x14ac:dyDescent="0.4">
      <c r="A902" s="138">
        <v>11</v>
      </c>
      <c r="B902" s="139" t="s">
        <v>58</v>
      </c>
      <c r="C902" s="139" t="s">
        <v>538</v>
      </c>
      <c r="D902" s="139" t="s">
        <v>539</v>
      </c>
      <c r="E902" s="139" t="s">
        <v>540</v>
      </c>
      <c r="F902" s="139" t="s">
        <v>180</v>
      </c>
      <c r="G902" s="139" t="s">
        <v>1278</v>
      </c>
      <c r="H902" s="140">
        <v>2329</v>
      </c>
      <c r="I902" s="138">
        <v>2</v>
      </c>
      <c r="J902" s="141">
        <f>นครพนม!F13</f>
        <v>149161.71</v>
      </c>
      <c r="K902" s="142">
        <f>นครพนม!AN13</f>
        <v>149220.88</v>
      </c>
      <c r="L902" s="143">
        <f>นครพนม!AO13</f>
        <v>2011656.62</v>
      </c>
      <c r="M902" s="143">
        <f>นครพนม!AP13</f>
        <v>1872916.6099999999</v>
      </c>
      <c r="N902" s="139"/>
      <c r="O902" s="139"/>
      <c r="P902" s="139"/>
      <c r="Q902" s="131">
        <f t="shared" si="31"/>
        <v>138740.01000000024</v>
      </c>
      <c r="R902" s="132">
        <f t="shared" si="32"/>
        <v>863.74264491197948</v>
      </c>
    </row>
    <row r="903" spans="1:18" x14ac:dyDescent="0.4">
      <c r="A903" s="138">
        <v>12</v>
      </c>
      <c r="B903" s="139" t="s">
        <v>58</v>
      </c>
      <c r="C903" s="139" t="s">
        <v>538</v>
      </c>
      <c r="D903" s="139" t="s">
        <v>539</v>
      </c>
      <c r="E903" s="139" t="s">
        <v>540</v>
      </c>
      <c r="F903" s="139" t="s">
        <v>180</v>
      </c>
      <c r="G903" s="139" t="s">
        <v>1279</v>
      </c>
      <c r="H903" s="140">
        <v>2781</v>
      </c>
      <c r="I903" s="138">
        <v>2</v>
      </c>
      <c r="J903" s="141">
        <f>นครพนม!F14</f>
        <v>96040.68</v>
      </c>
      <c r="K903" s="142">
        <f>นครพนม!AN14</f>
        <v>397052.58999999997</v>
      </c>
      <c r="L903" s="143">
        <f>นครพนม!AO14</f>
        <v>2411367.5099999998</v>
      </c>
      <c r="M903" s="143">
        <f>นครพนม!AP14</f>
        <v>2283741.09</v>
      </c>
      <c r="N903" s="139"/>
      <c r="O903" s="139"/>
      <c r="P903" s="139"/>
      <c r="Q903" s="131">
        <f t="shared" ref="Q903:Q966" si="34">L903-M903</f>
        <v>127626.41999999993</v>
      </c>
      <c r="R903" s="132">
        <f t="shared" ref="R903:R966" si="35">L903/H903</f>
        <v>867.08648327939579</v>
      </c>
    </row>
    <row r="904" spans="1:18" x14ac:dyDescent="0.4">
      <c r="A904" s="138">
        <v>13</v>
      </c>
      <c r="B904" s="139" t="s">
        <v>58</v>
      </c>
      <c r="C904" s="139" t="s">
        <v>538</v>
      </c>
      <c r="D904" s="139" t="s">
        <v>539</v>
      </c>
      <c r="E904" s="139" t="s">
        <v>540</v>
      </c>
      <c r="F904" s="139" t="s">
        <v>180</v>
      </c>
      <c r="G904" s="139" t="s">
        <v>1280</v>
      </c>
      <c r="H904" s="140">
        <v>3427</v>
      </c>
      <c r="I904" s="138">
        <v>3</v>
      </c>
      <c r="J904" s="141">
        <f>นครพนม!F15</f>
        <v>109872.9</v>
      </c>
      <c r="K904" s="142">
        <f>นครพนม!AN15</f>
        <v>235586.44999999998</v>
      </c>
      <c r="L904" s="143">
        <f>นครพนม!AO15</f>
        <v>2520974.5099999998</v>
      </c>
      <c r="M904" s="143">
        <f>นครพนม!AP15</f>
        <v>2396250.6999999997</v>
      </c>
      <c r="N904" s="139"/>
      <c r="O904" s="139"/>
      <c r="P904" s="139"/>
      <c r="Q904" s="131">
        <f t="shared" si="34"/>
        <v>124723.81000000006</v>
      </c>
      <c r="R904" s="132">
        <f t="shared" si="35"/>
        <v>735.62139188794856</v>
      </c>
    </row>
    <row r="905" spans="1:18" x14ac:dyDescent="0.4">
      <c r="A905" s="138">
        <v>14</v>
      </c>
      <c r="B905" s="139" t="s">
        <v>58</v>
      </c>
      <c r="C905" s="139" t="s">
        <v>538</v>
      </c>
      <c r="D905" s="139" t="s">
        <v>539</v>
      </c>
      <c r="E905" s="139" t="s">
        <v>540</v>
      </c>
      <c r="F905" s="139" t="s">
        <v>180</v>
      </c>
      <c r="G905" s="139" t="s">
        <v>1281</v>
      </c>
      <c r="H905" s="140">
        <v>2582</v>
      </c>
      <c r="I905" s="138">
        <v>2</v>
      </c>
      <c r="J905" s="141">
        <f>นครพนม!F16</f>
        <v>43366.03</v>
      </c>
      <c r="K905" s="142">
        <f>นครพนม!AN16</f>
        <v>189627.61</v>
      </c>
      <c r="L905" s="143">
        <f>นครพนม!AO16</f>
        <v>1950433.97</v>
      </c>
      <c r="M905" s="143">
        <f>นครพนม!AP16</f>
        <v>1913048.3499999999</v>
      </c>
      <c r="N905" s="139"/>
      <c r="O905" s="139"/>
      <c r="P905" s="139"/>
      <c r="Q905" s="131">
        <f t="shared" si="34"/>
        <v>37385.620000000112</v>
      </c>
      <c r="R905" s="132">
        <f t="shared" si="35"/>
        <v>755.39658017041052</v>
      </c>
    </row>
    <row r="906" spans="1:18" x14ac:dyDescent="0.4">
      <c r="A906" s="138">
        <v>15</v>
      </c>
      <c r="B906" s="139" t="s">
        <v>58</v>
      </c>
      <c r="C906" s="139" t="s">
        <v>538</v>
      </c>
      <c r="D906" s="139" t="s">
        <v>539</v>
      </c>
      <c r="E906" s="139" t="s">
        <v>540</v>
      </c>
      <c r="F906" s="139" t="s">
        <v>180</v>
      </c>
      <c r="G906" s="139" t="s">
        <v>1282</v>
      </c>
      <c r="H906" s="140">
        <v>1491</v>
      </c>
      <c r="I906" s="138">
        <v>1</v>
      </c>
      <c r="J906" s="141">
        <f>นครพนม!F17</f>
        <v>226051.83</v>
      </c>
      <c r="K906" s="142">
        <f>นครพนม!AN17</f>
        <v>260477.47999999998</v>
      </c>
      <c r="L906" s="143">
        <f>นครพนม!AO17</f>
        <v>1812261.75</v>
      </c>
      <c r="M906" s="143">
        <f>นครพนม!AP17</f>
        <v>3260825.9000000004</v>
      </c>
      <c r="N906" s="139"/>
      <c r="O906" s="139"/>
      <c r="P906" s="139"/>
      <c r="Q906" s="131">
        <f t="shared" si="34"/>
        <v>-1448564.1500000004</v>
      </c>
      <c r="R906" s="132">
        <f t="shared" si="35"/>
        <v>1215.4673038229375</v>
      </c>
    </row>
    <row r="907" spans="1:18" x14ac:dyDescent="0.4">
      <c r="A907" s="138">
        <v>16</v>
      </c>
      <c r="B907" s="139" t="s">
        <v>58</v>
      </c>
      <c r="C907" s="139" t="s">
        <v>538</v>
      </c>
      <c r="D907" s="139" t="s">
        <v>539</v>
      </c>
      <c r="E907" s="139" t="s">
        <v>540</v>
      </c>
      <c r="F907" s="139" t="s">
        <v>180</v>
      </c>
      <c r="G907" s="139" t="s">
        <v>1283</v>
      </c>
      <c r="H907" s="140">
        <v>2154</v>
      </c>
      <c r="I907" s="138">
        <v>2</v>
      </c>
      <c r="J907" s="141">
        <f>นครพนม!F18</f>
        <v>150742.76999999999</v>
      </c>
      <c r="K907" s="142">
        <f>นครพนม!AN18</f>
        <v>236295.8</v>
      </c>
      <c r="L907" s="143">
        <f>นครพนม!AO18</f>
        <v>3060886.71</v>
      </c>
      <c r="M907" s="143">
        <f>นครพนม!AP18</f>
        <v>3453198.04</v>
      </c>
      <c r="N907" s="139"/>
      <c r="O907" s="139"/>
      <c r="P907" s="139"/>
      <c r="Q907" s="131">
        <f t="shared" si="34"/>
        <v>-392311.33000000007</v>
      </c>
      <c r="R907" s="132">
        <f t="shared" si="35"/>
        <v>1421.0244707520892</v>
      </c>
    </row>
    <row r="908" spans="1:18" x14ac:dyDescent="0.4">
      <c r="A908" s="138">
        <v>17</v>
      </c>
      <c r="B908" s="139" t="s">
        <v>58</v>
      </c>
      <c r="C908" s="139" t="s">
        <v>538</v>
      </c>
      <c r="D908" s="139" t="s">
        <v>539</v>
      </c>
      <c r="E908" s="139" t="s">
        <v>540</v>
      </c>
      <c r="F908" s="139" t="s">
        <v>180</v>
      </c>
      <c r="G908" s="139" t="s">
        <v>1284</v>
      </c>
      <c r="H908" s="140">
        <v>3909</v>
      </c>
      <c r="I908" s="138">
        <v>3</v>
      </c>
      <c r="J908" s="141">
        <f>นครพนม!F19</f>
        <v>139653.49</v>
      </c>
      <c r="K908" s="142">
        <f>นครพนม!AN19</f>
        <v>191028.69</v>
      </c>
      <c r="L908" s="143">
        <f>นครพนม!AO19</f>
        <v>2148172.29</v>
      </c>
      <c r="M908" s="143">
        <f>นครพนม!AP19</f>
        <v>1663158.65</v>
      </c>
      <c r="N908" s="139"/>
      <c r="O908" s="139"/>
      <c r="P908" s="139"/>
      <c r="Q908" s="131">
        <f t="shared" si="34"/>
        <v>485013.64000000013</v>
      </c>
      <c r="R908" s="132">
        <f t="shared" si="35"/>
        <v>549.54522640061396</v>
      </c>
    </row>
    <row r="909" spans="1:18" x14ac:dyDescent="0.4">
      <c r="A909" s="138">
        <v>18</v>
      </c>
      <c r="B909" s="139" t="s">
        <v>58</v>
      </c>
      <c r="C909" s="139" t="s">
        <v>538</v>
      </c>
      <c r="D909" s="139" t="s">
        <v>539</v>
      </c>
      <c r="E909" s="139" t="s">
        <v>540</v>
      </c>
      <c r="F909" s="139" t="s">
        <v>180</v>
      </c>
      <c r="G909" s="139" t="s">
        <v>1285</v>
      </c>
      <c r="H909" s="140">
        <v>2875</v>
      </c>
      <c r="I909" s="138">
        <v>2</v>
      </c>
      <c r="J909" s="141">
        <f>นครพนม!F20</f>
        <v>514915.97</v>
      </c>
      <c r="K909" s="142">
        <f>นครพนม!AN20</f>
        <v>734360.91999999993</v>
      </c>
      <c r="L909" s="143">
        <f>นครพนม!AO20</f>
        <v>1971272.81</v>
      </c>
      <c r="M909" s="143">
        <f>นครพนม!AP20</f>
        <v>1813465.7999999998</v>
      </c>
      <c r="N909" s="139"/>
      <c r="O909" s="139"/>
      <c r="P909" s="139"/>
      <c r="Q909" s="131">
        <f t="shared" si="34"/>
        <v>157807.01000000024</v>
      </c>
      <c r="R909" s="132">
        <f t="shared" si="35"/>
        <v>685.66010782608703</v>
      </c>
    </row>
    <row r="910" spans="1:18" x14ac:dyDescent="0.4">
      <c r="A910" s="138">
        <v>19</v>
      </c>
      <c r="B910" s="139" t="s">
        <v>58</v>
      </c>
      <c r="C910" s="139" t="s">
        <v>538</v>
      </c>
      <c r="D910" s="139" t="s">
        <v>539</v>
      </c>
      <c r="E910" s="139" t="s">
        <v>540</v>
      </c>
      <c r="F910" s="139" t="s">
        <v>180</v>
      </c>
      <c r="G910" s="139" t="s">
        <v>1286</v>
      </c>
      <c r="H910" s="140">
        <v>4102</v>
      </c>
      <c r="I910" s="138">
        <v>3</v>
      </c>
      <c r="J910" s="141">
        <f>นครพนม!F21</f>
        <v>170760.28</v>
      </c>
      <c r="K910" s="142">
        <f>นครพนม!AN21</f>
        <v>301057.33999999997</v>
      </c>
      <c r="L910" s="143">
        <f>นครพนม!AO21</f>
        <v>4958365.8499999996</v>
      </c>
      <c r="M910" s="143">
        <f>นครพนม!AP21</f>
        <v>5022288.0599999996</v>
      </c>
      <c r="N910" s="139"/>
      <c r="O910" s="139"/>
      <c r="P910" s="139"/>
      <c r="Q910" s="131">
        <f t="shared" si="34"/>
        <v>-63922.209999999963</v>
      </c>
      <c r="R910" s="132">
        <f t="shared" si="35"/>
        <v>1208.7678815212091</v>
      </c>
    </row>
    <row r="911" spans="1:18" x14ac:dyDescent="0.4">
      <c r="A911" s="138">
        <v>20</v>
      </c>
      <c r="B911" s="139" t="s">
        <v>58</v>
      </c>
      <c r="C911" s="139" t="s">
        <v>538</v>
      </c>
      <c r="D911" s="139" t="s">
        <v>539</v>
      </c>
      <c r="E911" s="139" t="s">
        <v>540</v>
      </c>
      <c r="F911" s="139" t="s">
        <v>180</v>
      </c>
      <c r="G911" s="139" t="s">
        <v>1287</v>
      </c>
      <c r="H911" s="140">
        <v>3593</v>
      </c>
      <c r="I911" s="138">
        <v>3</v>
      </c>
      <c r="J911" s="141">
        <f>นครพนม!F22</f>
        <v>425187.71</v>
      </c>
      <c r="K911" s="142">
        <f>นครพนม!AN22</f>
        <v>538550.83000000007</v>
      </c>
      <c r="L911" s="143">
        <f>นครพนม!AO22</f>
        <v>2449159.06</v>
      </c>
      <c r="M911" s="143">
        <f>นครพนม!AP22</f>
        <v>2320737.31</v>
      </c>
      <c r="N911" s="139"/>
      <c r="O911" s="139"/>
      <c r="P911" s="139"/>
      <c r="Q911" s="131">
        <f t="shared" si="34"/>
        <v>128421.75</v>
      </c>
      <c r="R911" s="132">
        <f t="shared" si="35"/>
        <v>681.64738658502642</v>
      </c>
    </row>
    <row r="912" spans="1:18" x14ac:dyDescent="0.4">
      <c r="A912" s="138">
        <v>21</v>
      </c>
      <c r="B912" s="139" t="s">
        <v>58</v>
      </c>
      <c r="C912" s="139" t="s">
        <v>538</v>
      </c>
      <c r="D912" s="139" t="s">
        <v>539</v>
      </c>
      <c r="E912" s="139" t="s">
        <v>540</v>
      </c>
      <c r="F912" s="139" t="s">
        <v>180</v>
      </c>
      <c r="G912" s="139" t="s">
        <v>1288</v>
      </c>
      <c r="H912" s="140">
        <v>2119</v>
      </c>
      <c r="I912" s="138">
        <v>2</v>
      </c>
      <c r="J912" s="141">
        <f>นครพนม!F23</f>
        <v>469297.67</v>
      </c>
      <c r="K912" s="142">
        <f>นครพนม!AN23</f>
        <v>548411.92999999993</v>
      </c>
      <c r="L912" s="143">
        <f>นครพนม!AO23</f>
        <v>1488631.9</v>
      </c>
      <c r="M912" s="143">
        <f>นครพนม!AP23</f>
        <v>1648267.8</v>
      </c>
      <c r="N912" s="139"/>
      <c r="O912" s="139"/>
      <c r="P912" s="139"/>
      <c r="Q912" s="131">
        <f t="shared" si="34"/>
        <v>-159635.90000000014</v>
      </c>
      <c r="R912" s="132">
        <f t="shared" si="35"/>
        <v>702.51623407267573</v>
      </c>
    </row>
    <row r="913" spans="1:18" x14ac:dyDescent="0.4">
      <c r="A913" s="138">
        <v>22</v>
      </c>
      <c r="B913" s="139" t="s">
        <v>58</v>
      </c>
      <c r="C913" s="139" t="s">
        <v>538</v>
      </c>
      <c r="D913" s="139" t="s">
        <v>539</v>
      </c>
      <c r="E913" s="139" t="s">
        <v>540</v>
      </c>
      <c r="F913" s="139" t="s">
        <v>180</v>
      </c>
      <c r="G913" s="139" t="s">
        <v>1289</v>
      </c>
      <c r="H913" s="140">
        <v>2646</v>
      </c>
      <c r="I913" s="138">
        <v>2</v>
      </c>
      <c r="J913" s="141">
        <f>นครพนม!F24</f>
        <v>17182.169999999998</v>
      </c>
      <c r="K913" s="142">
        <f>นครพนม!AN24</f>
        <v>194112.76</v>
      </c>
      <c r="L913" s="143">
        <f>นครพนม!AO24</f>
        <v>2080477.45</v>
      </c>
      <c r="M913" s="143">
        <f>นครพนม!AP24</f>
        <v>2451863.5599999996</v>
      </c>
      <c r="N913" s="139"/>
      <c r="O913" s="139"/>
      <c r="P913" s="139"/>
      <c r="Q913" s="131">
        <f t="shared" si="34"/>
        <v>-371386.10999999964</v>
      </c>
      <c r="R913" s="132">
        <f t="shared" si="35"/>
        <v>786.27265684051395</v>
      </c>
    </row>
    <row r="914" spans="1:18" x14ac:dyDescent="0.4">
      <c r="A914" s="138">
        <v>23</v>
      </c>
      <c r="B914" s="139" t="s">
        <v>58</v>
      </c>
      <c r="C914" s="139" t="s">
        <v>538</v>
      </c>
      <c r="D914" s="139" t="s">
        <v>539</v>
      </c>
      <c r="E914" s="139" t="s">
        <v>540</v>
      </c>
      <c r="F914" s="139" t="s">
        <v>180</v>
      </c>
      <c r="G914" s="139" t="s">
        <v>1290</v>
      </c>
      <c r="H914" s="140">
        <v>6232</v>
      </c>
      <c r="I914" s="138">
        <v>5</v>
      </c>
      <c r="J914" s="141">
        <f>นครพนม!F25</f>
        <v>307195.68</v>
      </c>
      <c r="K914" s="142">
        <f>นครพนม!AN25</f>
        <v>808636.68</v>
      </c>
      <c r="L914" s="143">
        <f>นครพนม!AO25</f>
        <v>3451840.99</v>
      </c>
      <c r="M914" s="143">
        <f>นครพนม!AP25</f>
        <v>2975034.35</v>
      </c>
      <c r="N914" s="139"/>
      <c r="O914" s="139"/>
      <c r="P914" s="139"/>
      <c r="Q914" s="131">
        <f t="shared" si="34"/>
        <v>476806.64000000013</v>
      </c>
      <c r="R914" s="132">
        <f t="shared" si="35"/>
        <v>553.8897609114249</v>
      </c>
    </row>
    <row r="915" spans="1:18" x14ac:dyDescent="0.4">
      <c r="A915" s="138">
        <v>24</v>
      </c>
      <c r="B915" s="139" t="s">
        <v>58</v>
      </c>
      <c r="C915" s="139" t="s">
        <v>538</v>
      </c>
      <c r="D915" s="139" t="s">
        <v>539</v>
      </c>
      <c r="E915" s="139" t="s">
        <v>540</v>
      </c>
      <c r="F915" s="139" t="s">
        <v>180</v>
      </c>
      <c r="G915" s="139" t="s">
        <v>1291</v>
      </c>
      <c r="H915" s="140">
        <v>5126</v>
      </c>
      <c r="I915" s="138">
        <v>4</v>
      </c>
      <c r="J915" s="141">
        <f>นครพนม!F26</f>
        <v>166634.45000000001</v>
      </c>
      <c r="K915" s="142">
        <f>นครพนม!AN26</f>
        <v>573514.75</v>
      </c>
      <c r="L915" s="143">
        <f>นครพนม!AO26</f>
        <v>2226401.4699999997</v>
      </c>
      <c r="M915" s="143">
        <f>นครพนม!AP26</f>
        <v>1969428.63</v>
      </c>
      <c r="N915" s="139"/>
      <c r="O915" s="139"/>
      <c r="P915" s="139"/>
      <c r="Q915" s="131">
        <f t="shared" si="34"/>
        <v>256972.83999999985</v>
      </c>
      <c r="R915" s="132">
        <f t="shared" si="35"/>
        <v>434.33505072181032</v>
      </c>
    </row>
    <row r="916" spans="1:18" x14ac:dyDescent="0.4">
      <c r="A916" s="138">
        <v>25</v>
      </c>
      <c r="B916" s="139" t="s">
        <v>58</v>
      </c>
      <c r="C916" s="139" t="s">
        <v>538</v>
      </c>
      <c r="D916" s="139" t="s">
        <v>539</v>
      </c>
      <c r="E916" s="139" t="s">
        <v>540</v>
      </c>
      <c r="F916" s="139" t="s">
        <v>180</v>
      </c>
      <c r="G916" s="139" t="s">
        <v>1292</v>
      </c>
      <c r="H916" s="140">
        <v>2780</v>
      </c>
      <c r="I916" s="138">
        <v>2</v>
      </c>
      <c r="J916" s="141">
        <f>นครพนม!F27</f>
        <v>150504.23000000001</v>
      </c>
      <c r="K916" s="142">
        <f>นครพนม!AN27</f>
        <v>-157852.53999999998</v>
      </c>
      <c r="L916" s="143">
        <f>นครพนม!AO27</f>
        <v>1363448.23</v>
      </c>
      <c r="M916" s="143">
        <f>นครพนม!AP27</f>
        <v>1912175.49</v>
      </c>
      <c r="N916" s="139"/>
      <c r="O916" s="139"/>
      <c r="P916" s="139"/>
      <c r="Q916" s="131">
        <f t="shared" si="34"/>
        <v>-548727.26</v>
      </c>
      <c r="R916" s="132">
        <f t="shared" si="35"/>
        <v>490.44900359712227</v>
      </c>
    </row>
    <row r="917" spans="1:18" x14ac:dyDescent="0.4">
      <c r="A917" s="138">
        <v>26</v>
      </c>
      <c r="B917" s="139" t="s">
        <v>58</v>
      </c>
      <c r="C917" s="139" t="s">
        <v>538</v>
      </c>
      <c r="D917" s="139" t="s">
        <v>539</v>
      </c>
      <c r="E917" s="139" t="s">
        <v>540</v>
      </c>
      <c r="F917" s="139" t="s">
        <v>180</v>
      </c>
      <c r="G917" s="139" t="s">
        <v>1293</v>
      </c>
      <c r="H917" s="140">
        <v>2904</v>
      </c>
      <c r="I917" s="138">
        <v>2</v>
      </c>
      <c r="J917" s="141">
        <f>นครพนม!F28</f>
        <v>211287.87</v>
      </c>
      <c r="K917" s="142">
        <f>นครพนม!AN28</f>
        <v>329508.05</v>
      </c>
      <c r="L917" s="143">
        <f>นครพนม!AO28</f>
        <v>1279269.58</v>
      </c>
      <c r="M917" s="143">
        <f>นครพนม!AP28</f>
        <v>1167958.3399999999</v>
      </c>
      <c r="N917" s="139"/>
      <c r="O917" s="139"/>
      <c r="P917" s="139"/>
      <c r="Q917" s="131">
        <f t="shared" si="34"/>
        <v>111311.24000000022</v>
      </c>
      <c r="R917" s="132">
        <f t="shared" si="35"/>
        <v>440.51982782369146</v>
      </c>
    </row>
    <row r="918" spans="1:18" s="150" customFormat="1" x14ac:dyDescent="0.4">
      <c r="A918" s="144">
        <v>1</v>
      </c>
      <c r="B918" s="145" t="s">
        <v>58</v>
      </c>
      <c r="C918" s="145"/>
      <c r="D918" s="145"/>
      <c r="E918" s="145" t="s">
        <v>77</v>
      </c>
      <c r="F918" s="145"/>
      <c r="G918" s="145" t="s">
        <v>542</v>
      </c>
      <c r="H918" s="151">
        <f>SUM(H892:H917)</f>
        <v>83996</v>
      </c>
      <c r="I918" s="144"/>
      <c r="J918" s="147">
        <f>SUM(J892:J917)</f>
        <v>5625987.79</v>
      </c>
      <c r="K918" s="182">
        <f>SUM(K892:K917)</f>
        <v>9212092.0500000007</v>
      </c>
      <c r="L918" s="147">
        <f>SUM(L893:L917)</f>
        <v>61232280.899999999</v>
      </c>
      <c r="M918" s="147">
        <f>SUM(M893:M917)</f>
        <v>60645733.700000003</v>
      </c>
      <c r="N918" s="145">
        <v>25</v>
      </c>
      <c r="O918" s="145">
        <v>25</v>
      </c>
      <c r="P918" s="145">
        <f>N918-O918</f>
        <v>0</v>
      </c>
      <c r="Q918" s="148">
        <f t="shared" si="34"/>
        <v>586547.19999999553</v>
      </c>
      <c r="R918" s="149">
        <f>L918/H918</f>
        <v>728.99043883042043</v>
      </c>
    </row>
    <row r="919" spans="1:18" x14ac:dyDescent="0.4">
      <c r="A919" s="138">
        <v>1</v>
      </c>
      <c r="B919" s="139" t="s">
        <v>58</v>
      </c>
      <c r="C919" s="139" t="s">
        <v>543</v>
      </c>
      <c r="D919" s="139" t="s">
        <v>79</v>
      </c>
      <c r="E919" s="139" t="s">
        <v>544</v>
      </c>
      <c r="F919" s="139" t="s">
        <v>210</v>
      </c>
      <c r="G919" s="139" t="s">
        <v>545</v>
      </c>
      <c r="H919" s="140"/>
      <c r="I919" s="138"/>
      <c r="J919" s="141"/>
      <c r="K919" s="142"/>
      <c r="L919" s="143"/>
      <c r="M919" s="143"/>
      <c r="N919" s="139"/>
      <c r="O919" s="139"/>
      <c r="P919" s="139"/>
    </row>
    <row r="920" spans="1:18" x14ac:dyDescent="0.4">
      <c r="A920" s="138">
        <v>2</v>
      </c>
      <c r="B920" s="139" t="s">
        <v>58</v>
      </c>
      <c r="C920" s="139" t="s">
        <v>543</v>
      </c>
      <c r="D920" s="139" t="s">
        <v>79</v>
      </c>
      <c r="E920" s="139" t="s">
        <v>544</v>
      </c>
      <c r="F920" s="139" t="s">
        <v>180</v>
      </c>
      <c r="G920" s="139" t="s">
        <v>1294</v>
      </c>
      <c r="H920" s="140">
        <v>3964</v>
      </c>
      <c r="I920" s="138">
        <v>3</v>
      </c>
      <c r="J920" s="141">
        <f>นครพนม!F29</f>
        <v>69707.44</v>
      </c>
      <c r="K920" s="142">
        <f>นครพนม!AN29</f>
        <v>74392.95</v>
      </c>
      <c r="L920" s="143">
        <f>นครพนม!AO29</f>
        <v>3987580.1100000003</v>
      </c>
      <c r="M920" s="143">
        <f>นครพนม!AP29</f>
        <v>4135924.64</v>
      </c>
      <c r="N920" s="139"/>
      <c r="O920" s="139"/>
      <c r="P920" s="139"/>
      <c r="Q920" s="131">
        <f t="shared" si="34"/>
        <v>-148344.5299999998</v>
      </c>
      <c r="R920" s="132">
        <f t="shared" si="35"/>
        <v>1005.9485645812312</v>
      </c>
    </row>
    <row r="921" spans="1:18" x14ac:dyDescent="0.4">
      <c r="A921" s="138">
        <v>3</v>
      </c>
      <c r="B921" s="139" t="s">
        <v>58</v>
      </c>
      <c r="C921" s="139" t="s">
        <v>543</v>
      </c>
      <c r="D921" s="139" t="s">
        <v>79</v>
      </c>
      <c r="E921" s="139" t="s">
        <v>544</v>
      </c>
      <c r="F921" s="139" t="s">
        <v>180</v>
      </c>
      <c r="G921" s="139" t="s">
        <v>1295</v>
      </c>
      <c r="H921" s="140">
        <v>5112</v>
      </c>
      <c r="I921" s="138">
        <v>4</v>
      </c>
      <c r="J921" s="141">
        <f>นครพนม!F30</f>
        <v>248352.4</v>
      </c>
      <c r="K921" s="142">
        <f>นครพนม!AN30</f>
        <v>-17826.739999999991</v>
      </c>
      <c r="L921" s="143">
        <f>นครพนม!AO30</f>
        <v>2753137.33</v>
      </c>
      <c r="M921" s="143">
        <f>นครพนม!AP30</f>
        <v>2748611.96</v>
      </c>
      <c r="N921" s="139"/>
      <c r="O921" s="139"/>
      <c r="P921" s="139"/>
      <c r="Q921" s="131">
        <f t="shared" si="34"/>
        <v>4525.3700000001118</v>
      </c>
      <c r="R921" s="132">
        <f t="shared" si="35"/>
        <v>538.56364045383418</v>
      </c>
    </row>
    <row r="922" spans="1:18" x14ac:dyDescent="0.4">
      <c r="A922" s="138">
        <v>4</v>
      </c>
      <c r="B922" s="139" t="s">
        <v>58</v>
      </c>
      <c r="C922" s="139" t="s">
        <v>543</v>
      </c>
      <c r="D922" s="139" t="s">
        <v>79</v>
      </c>
      <c r="E922" s="139" t="s">
        <v>544</v>
      </c>
      <c r="F922" s="139" t="s">
        <v>180</v>
      </c>
      <c r="G922" s="139" t="s">
        <v>1296</v>
      </c>
      <c r="H922" s="140">
        <v>2863</v>
      </c>
      <c r="I922" s="138">
        <v>2</v>
      </c>
      <c r="J922" s="141">
        <f>นครพนม!F31</f>
        <v>331719.59000000003</v>
      </c>
      <c r="K922" s="142">
        <f>นครพนม!AN31</f>
        <v>386923.32</v>
      </c>
      <c r="L922" s="143">
        <f>นครพนม!AO31</f>
        <v>1985368.08</v>
      </c>
      <c r="M922" s="143">
        <f>นครพนม!AP31</f>
        <v>1986688.55</v>
      </c>
      <c r="N922" s="139"/>
      <c r="O922" s="139"/>
      <c r="P922" s="139"/>
      <c r="Q922" s="131">
        <f t="shared" si="34"/>
        <v>-1320.4699999999721</v>
      </c>
      <c r="R922" s="132">
        <f t="shared" si="35"/>
        <v>693.45724065665388</v>
      </c>
    </row>
    <row r="923" spans="1:18" x14ac:dyDescent="0.4">
      <c r="A923" s="138">
        <v>5</v>
      </c>
      <c r="B923" s="139" t="s">
        <v>58</v>
      </c>
      <c r="C923" s="139" t="s">
        <v>543</v>
      </c>
      <c r="D923" s="139" t="s">
        <v>79</v>
      </c>
      <c r="E923" s="139" t="s">
        <v>544</v>
      </c>
      <c r="F923" s="139" t="s">
        <v>180</v>
      </c>
      <c r="G923" s="139" t="s">
        <v>1297</v>
      </c>
      <c r="H923" s="140">
        <v>3378</v>
      </c>
      <c r="I923" s="138">
        <v>3</v>
      </c>
      <c r="J923" s="141">
        <f>นครพนม!F32</f>
        <v>241085.52</v>
      </c>
      <c r="K923" s="141">
        <f>นครพนม!AN32</f>
        <v>467750.69</v>
      </c>
      <c r="L923" s="143">
        <f>นครพนม!AO32</f>
        <v>1132236.6599999999</v>
      </c>
      <c r="M923" s="143">
        <f>นครพนม!AP32</f>
        <v>945565.99999999988</v>
      </c>
      <c r="N923" s="139"/>
      <c r="O923" s="139"/>
      <c r="P923" s="139"/>
      <c r="Q923" s="131">
        <f t="shared" si="34"/>
        <v>186670.66000000003</v>
      </c>
      <c r="R923" s="132">
        <f t="shared" si="35"/>
        <v>335.17959147424511</v>
      </c>
    </row>
    <row r="924" spans="1:18" x14ac:dyDescent="0.4">
      <c r="A924" s="138">
        <v>6</v>
      </c>
      <c r="B924" s="139" t="s">
        <v>58</v>
      </c>
      <c r="C924" s="139" t="s">
        <v>543</v>
      </c>
      <c r="D924" s="139" t="s">
        <v>79</v>
      </c>
      <c r="E924" s="139" t="s">
        <v>544</v>
      </c>
      <c r="F924" s="139" t="s">
        <v>180</v>
      </c>
      <c r="G924" s="139" t="s">
        <v>1298</v>
      </c>
      <c r="H924" s="140">
        <v>3946</v>
      </c>
      <c r="I924" s="138">
        <v>3</v>
      </c>
      <c r="J924" s="141">
        <f>นครพนม!F33</f>
        <v>336413.58</v>
      </c>
      <c r="K924" s="142">
        <f>นครพนม!AN33</f>
        <v>445051.7</v>
      </c>
      <c r="L924" s="143">
        <f>นครพนม!AO33</f>
        <v>2503589.21</v>
      </c>
      <c r="M924" s="143">
        <f>นครพนม!AP33</f>
        <v>2446019.8699999996</v>
      </c>
      <c r="N924" s="139"/>
      <c r="O924" s="139"/>
      <c r="P924" s="139"/>
      <c r="Q924" s="131">
        <f t="shared" si="34"/>
        <v>57569.340000000317</v>
      </c>
      <c r="R924" s="132">
        <f t="shared" si="35"/>
        <v>634.46254688291936</v>
      </c>
    </row>
    <row r="925" spans="1:18" x14ac:dyDescent="0.4">
      <c r="A925" s="138">
        <v>7</v>
      </c>
      <c r="B925" s="139" t="s">
        <v>58</v>
      </c>
      <c r="C925" s="139" t="s">
        <v>543</v>
      </c>
      <c r="D925" s="139" t="s">
        <v>79</v>
      </c>
      <c r="E925" s="139" t="s">
        <v>544</v>
      </c>
      <c r="F925" s="139" t="s">
        <v>180</v>
      </c>
      <c r="G925" s="139" t="s">
        <v>1299</v>
      </c>
      <c r="H925" s="140">
        <v>4332</v>
      </c>
      <c r="I925" s="138">
        <v>3</v>
      </c>
      <c r="J925" s="141">
        <f>นครพนม!F34</f>
        <v>172314.41</v>
      </c>
      <c r="K925" s="142">
        <f>นครพนม!AN34</f>
        <v>296974.21999999997</v>
      </c>
      <c r="L925" s="143">
        <f>นครพนม!AO34</f>
        <v>2194110.4699999997</v>
      </c>
      <c r="M925" s="143">
        <f>นครพนม!AP34</f>
        <v>2157344.98</v>
      </c>
      <c r="N925" s="139"/>
      <c r="O925" s="139"/>
      <c r="P925" s="139"/>
      <c r="Q925" s="131">
        <f t="shared" si="34"/>
        <v>36765.489999999758</v>
      </c>
      <c r="R925" s="132">
        <f t="shared" si="35"/>
        <v>506.48902816251149</v>
      </c>
    </row>
    <row r="926" spans="1:18" s="196" customFormat="1" x14ac:dyDescent="0.4">
      <c r="A926" s="190">
        <v>8</v>
      </c>
      <c r="B926" s="191" t="s">
        <v>58</v>
      </c>
      <c r="C926" s="191" t="s">
        <v>543</v>
      </c>
      <c r="D926" s="191" t="s">
        <v>79</v>
      </c>
      <c r="E926" s="191" t="s">
        <v>544</v>
      </c>
      <c r="F926" s="191" t="s">
        <v>180</v>
      </c>
      <c r="G926" s="191" t="s">
        <v>1300</v>
      </c>
      <c r="H926" s="185">
        <v>2103</v>
      </c>
      <c r="I926" s="190">
        <v>2</v>
      </c>
      <c r="J926" s="192">
        <f>นครพนม!F35</f>
        <v>232812.1</v>
      </c>
      <c r="K926" s="193">
        <f>นครพนม!AN35</f>
        <v>297782.69</v>
      </c>
      <c r="L926" s="192">
        <f>นครพนม!AO35</f>
        <v>975613.54</v>
      </c>
      <c r="M926" s="192">
        <f>นครพนม!AP35</f>
        <v>953133.38</v>
      </c>
      <c r="N926" s="191"/>
      <c r="O926" s="191"/>
      <c r="P926" s="191"/>
      <c r="Q926" s="194">
        <f t="shared" si="34"/>
        <v>22480.160000000033</v>
      </c>
      <c r="R926" s="195">
        <f t="shared" si="35"/>
        <v>463.91514027579649</v>
      </c>
    </row>
    <row r="927" spans="1:18" x14ac:dyDescent="0.4">
      <c r="A927" s="138">
        <v>9</v>
      </c>
      <c r="B927" s="139" t="s">
        <v>58</v>
      </c>
      <c r="C927" s="139" t="s">
        <v>543</v>
      </c>
      <c r="D927" s="139" t="s">
        <v>79</v>
      </c>
      <c r="E927" s="139" t="s">
        <v>544</v>
      </c>
      <c r="F927" s="139" t="s">
        <v>180</v>
      </c>
      <c r="G927" s="139" t="s">
        <v>1301</v>
      </c>
      <c r="H927" s="140">
        <v>2710</v>
      </c>
      <c r="I927" s="138">
        <v>2</v>
      </c>
      <c r="J927" s="141">
        <f>นครพนม!F36</f>
        <v>208335</v>
      </c>
      <c r="K927" s="142">
        <f>นครพนม!AN36</f>
        <v>168942.42</v>
      </c>
      <c r="L927" s="143">
        <f>นครพนม!AO36</f>
        <v>797745.46</v>
      </c>
      <c r="M927" s="143">
        <f>นครพนม!AP36</f>
        <v>844154.69000000006</v>
      </c>
      <c r="N927" s="139"/>
      <c r="O927" s="139"/>
      <c r="P927" s="139"/>
      <c r="Q927" s="131">
        <f t="shared" si="34"/>
        <v>-46409.230000000098</v>
      </c>
      <c r="R927" s="132">
        <f t="shared" si="35"/>
        <v>294.37101845018447</v>
      </c>
    </row>
    <row r="928" spans="1:18" x14ac:dyDescent="0.4">
      <c r="A928" s="138">
        <v>10</v>
      </c>
      <c r="B928" s="139" t="s">
        <v>58</v>
      </c>
      <c r="C928" s="139" t="s">
        <v>543</v>
      </c>
      <c r="D928" s="139" t="s">
        <v>79</v>
      </c>
      <c r="E928" s="139" t="s">
        <v>544</v>
      </c>
      <c r="F928" s="139" t="s">
        <v>180</v>
      </c>
      <c r="G928" s="139" t="s">
        <v>1302</v>
      </c>
      <c r="H928" s="140">
        <v>2476</v>
      </c>
      <c r="I928" s="138">
        <v>2</v>
      </c>
      <c r="J928" s="141">
        <f>นครพนม!F37</f>
        <v>54132.37</v>
      </c>
      <c r="K928" s="142">
        <f>นครพนม!AN37</f>
        <v>126660.48000000001</v>
      </c>
      <c r="L928" s="143">
        <f>นครพนม!AO37</f>
        <v>2184452.46</v>
      </c>
      <c r="M928" s="143">
        <f>นครพนม!AP37</f>
        <v>2429087.15</v>
      </c>
      <c r="N928" s="139"/>
      <c r="O928" s="139"/>
      <c r="P928" s="139"/>
      <c r="Q928" s="131">
        <f t="shared" si="34"/>
        <v>-244634.68999999994</v>
      </c>
      <c r="R928" s="132">
        <f t="shared" si="35"/>
        <v>882.25058966074312</v>
      </c>
    </row>
    <row r="929" spans="1:18" s="150" customFormat="1" x14ac:dyDescent="0.4">
      <c r="A929" s="144">
        <v>2</v>
      </c>
      <c r="B929" s="145" t="s">
        <v>58</v>
      </c>
      <c r="C929" s="145"/>
      <c r="D929" s="145"/>
      <c r="E929" s="145" t="s">
        <v>77</v>
      </c>
      <c r="F929" s="145"/>
      <c r="G929" s="145" t="s">
        <v>546</v>
      </c>
      <c r="H929" s="151">
        <f>SUM(H919:H928)</f>
        <v>30884</v>
      </c>
      <c r="I929" s="144"/>
      <c r="J929" s="147">
        <f>SUM(J919:J928)</f>
        <v>1894872.4100000001</v>
      </c>
      <c r="K929" s="182">
        <f>SUM(K919:K928)</f>
        <v>2246651.73</v>
      </c>
      <c r="L929" s="147">
        <f>SUM(L919:L928)</f>
        <v>18513833.32</v>
      </c>
      <c r="M929" s="147">
        <f>SUM(M919:M928)</f>
        <v>18646531.219999999</v>
      </c>
      <c r="N929" s="145">
        <v>9</v>
      </c>
      <c r="O929" s="145">
        <v>9</v>
      </c>
      <c r="P929" s="145">
        <f>N929-O929</f>
        <v>0</v>
      </c>
      <c r="Q929" s="148">
        <f t="shared" si="34"/>
        <v>-132697.89999999851</v>
      </c>
      <c r="R929" s="149">
        <f>L929/H929</f>
        <v>599.46358373267708</v>
      </c>
    </row>
    <row r="930" spans="1:18" x14ac:dyDescent="0.4">
      <c r="A930" s="138">
        <v>1</v>
      </c>
      <c r="B930" s="139" t="s">
        <v>58</v>
      </c>
      <c r="C930" s="139" t="s">
        <v>547</v>
      </c>
      <c r="D930" s="139" t="s">
        <v>86</v>
      </c>
      <c r="E930" s="139" t="s">
        <v>548</v>
      </c>
      <c r="F930" s="139" t="s">
        <v>210</v>
      </c>
      <c r="G930" s="139" t="s">
        <v>549</v>
      </c>
      <c r="H930" s="140"/>
      <c r="I930" s="138"/>
      <c r="J930" s="141"/>
      <c r="K930" s="142"/>
      <c r="L930" s="143"/>
      <c r="M930" s="143"/>
      <c r="N930" s="139"/>
      <c r="O930" s="139"/>
      <c r="P930" s="139"/>
    </row>
    <row r="931" spans="1:18" x14ac:dyDescent="0.4">
      <c r="A931" s="138">
        <v>2</v>
      </c>
      <c r="B931" s="139" t="s">
        <v>58</v>
      </c>
      <c r="C931" s="139" t="s">
        <v>547</v>
      </c>
      <c r="D931" s="139" t="s">
        <v>86</v>
      </c>
      <c r="E931" s="139" t="s">
        <v>548</v>
      </c>
      <c r="F931" s="139" t="s">
        <v>180</v>
      </c>
      <c r="G931" s="139" t="s">
        <v>1303</v>
      </c>
      <c r="H931" s="140">
        <v>3590</v>
      </c>
      <c r="I931" s="138">
        <v>3</v>
      </c>
      <c r="J931" s="141">
        <f>นครพนม!F38</f>
        <v>139154.92000000001</v>
      </c>
      <c r="K931" s="142">
        <f>นครพนม!AN38</f>
        <v>139590.08000000002</v>
      </c>
      <c r="L931" s="143">
        <f>นครพนม!AO38</f>
        <v>1599393.74</v>
      </c>
      <c r="M931" s="143">
        <f>นครพนม!AP38</f>
        <v>2020296.7799999998</v>
      </c>
      <c r="N931" s="139"/>
      <c r="O931" s="139"/>
      <c r="P931" s="139"/>
      <c r="Q931" s="131">
        <f t="shared" si="34"/>
        <v>-420903.0399999998</v>
      </c>
      <c r="R931" s="132">
        <f t="shared" si="35"/>
        <v>445.51357660167133</v>
      </c>
    </row>
    <row r="932" spans="1:18" x14ac:dyDescent="0.4">
      <c r="A932" s="138">
        <v>3</v>
      </c>
      <c r="B932" s="139" t="s">
        <v>58</v>
      </c>
      <c r="C932" s="139" t="s">
        <v>547</v>
      </c>
      <c r="D932" s="139" t="s">
        <v>86</v>
      </c>
      <c r="E932" s="139" t="s">
        <v>548</v>
      </c>
      <c r="F932" s="139" t="s">
        <v>180</v>
      </c>
      <c r="G932" s="139" t="s">
        <v>1304</v>
      </c>
      <c r="H932" s="140">
        <v>4275</v>
      </c>
      <c r="I932" s="138">
        <v>3</v>
      </c>
      <c r="J932" s="141">
        <f>นครพนม!F39</f>
        <v>146115.07</v>
      </c>
      <c r="K932" s="142">
        <f>นครพนม!AN39</f>
        <v>72482.150000000023</v>
      </c>
      <c r="L932" s="143">
        <f>นครพนม!AO39</f>
        <v>1834164.2999999998</v>
      </c>
      <c r="M932" s="143">
        <f>นครพนม!AP39</f>
        <v>1922865.45</v>
      </c>
      <c r="N932" s="139"/>
      <c r="O932" s="139"/>
      <c r="P932" s="139"/>
      <c r="Q932" s="131">
        <f t="shared" si="34"/>
        <v>-88701.15000000014</v>
      </c>
      <c r="R932" s="132">
        <f t="shared" si="35"/>
        <v>429.04428070175436</v>
      </c>
    </row>
    <row r="933" spans="1:18" x14ac:dyDescent="0.4">
      <c r="A933" s="138">
        <v>4</v>
      </c>
      <c r="B933" s="139" t="s">
        <v>58</v>
      </c>
      <c r="C933" s="139" t="s">
        <v>547</v>
      </c>
      <c r="D933" s="139" t="s">
        <v>86</v>
      </c>
      <c r="E933" s="139" t="s">
        <v>548</v>
      </c>
      <c r="F933" s="139" t="s">
        <v>180</v>
      </c>
      <c r="G933" s="139" t="s">
        <v>1305</v>
      </c>
      <c r="H933" s="140">
        <v>1050</v>
      </c>
      <c r="I933" s="138">
        <v>1</v>
      </c>
      <c r="J933" s="141">
        <f>นครพนม!F40</f>
        <v>418288.93</v>
      </c>
      <c r="K933" s="142">
        <f>นครพนม!AN40</f>
        <v>527024.46</v>
      </c>
      <c r="L933" s="143">
        <f>นครพนม!AO40</f>
        <v>1600730.8900000001</v>
      </c>
      <c r="M933" s="143">
        <f>นครพนม!AP40</f>
        <v>1650806.25</v>
      </c>
      <c r="N933" s="139"/>
      <c r="O933" s="139"/>
      <c r="P933" s="139"/>
      <c r="Q933" s="131">
        <f t="shared" si="34"/>
        <v>-50075.35999999987</v>
      </c>
      <c r="R933" s="132">
        <f t="shared" si="35"/>
        <v>1524.5056095238097</v>
      </c>
    </row>
    <row r="934" spans="1:18" x14ac:dyDescent="0.4">
      <c r="A934" s="138">
        <v>5</v>
      </c>
      <c r="B934" s="139" t="s">
        <v>58</v>
      </c>
      <c r="C934" s="139" t="s">
        <v>547</v>
      </c>
      <c r="D934" s="139" t="s">
        <v>86</v>
      </c>
      <c r="E934" s="139" t="s">
        <v>548</v>
      </c>
      <c r="F934" s="139" t="s">
        <v>180</v>
      </c>
      <c r="G934" s="139" t="s">
        <v>1306</v>
      </c>
      <c r="H934" s="140">
        <v>2081</v>
      </c>
      <c r="I934" s="138">
        <v>2</v>
      </c>
      <c r="J934" s="141">
        <f>นครพนม!F41</f>
        <v>18569.03</v>
      </c>
      <c r="K934" s="142">
        <f>นครพนม!AN41</f>
        <v>-469731.24</v>
      </c>
      <c r="L934" s="143">
        <f>นครพนม!AO41</f>
        <v>2221899.25</v>
      </c>
      <c r="M934" s="143">
        <f>นครพนม!AP41</f>
        <v>2631154.1199999996</v>
      </c>
      <c r="N934" s="139"/>
      <c r="O934" s="139"/>
      <c r="P934" s="139"/>
      <c r="Q934" s="131">
        <f t="shared" si="34"/>
        <v>-409254.86999999965</v>
      </c>
      <c r="R934" s="132">
        <f t="shared" si="35"/>
        <v>1067.7074723690534</v>
      </c>
    </row>
    <row r="935" spans="1:18" x14ac:dyDescent="0.4">
      <c r="A935" s="138">
        <v>6</v>
      </c>
      <c r="B935" s="139" t="s">
        <v>58</v>
      </c>
      <c r="C935" s="139" t="s">
        <v>547</v>
      </c>
      <c r="D935" s="139" t="s">
        <v>86</v>
      </c>
      <c r="E935" s="139" t="s">
        <v>548</v>
      </c>
      <c r="F935" s="139" t="s">
        <v>180</v>
      </c>
      <c r="G935" s="139" t="s">
        <v>1307</v>
      </c>
      <c r="H935" s="140">
        <v>2563</v>
      </c>
      <c r="I935" s="138">
        <v>2</v>
      </c>
      <c r="J935" s="141">
        <f>นครพนม!F42</f>
        <v>41375.120000000003</v>
      </c>
      <c r="K935" s="142">
        <f>นครพนม!AN42</f>
        <v>625133.03</v>
      </c>
      <c r="L935" s="143">
        <f>นครพนม!AO42</f>
        <v>1802301.75</v>
      </c>
      <c r="M935" s="143">
        <f>นครพนม!AP42</f>
        <v>2133336.64</v>
      </c>
      <c r="N935" s="139"/>
      <c r="O935" s="139"/>
      <c r="P935" s="139"/>
      <c r="Q935" s="131">
        <f t="shared" si="34"/>
        <v>-331034.89000000013</v>
      </c>
      <c r="R935" s="132">
        <f t="shared" si="35"/>
        <v>703.20005852516579</v>
      </c>
    </row>
    <row r="936" spans="1:18" x14ac:dyDescent="0.4">
      <c r="A936" s="138">
        <v>7</v>
      </c>
      <c r="B936" s="139" t="s">
        <v>58</v>
      </c>
      <c r="C936" s="139" t="s">
        <v>547</v>
      </c>
      <c r="D936" s="139" t="s">
        <v>86</v>
      </c>
      <c r="E936" s="139" t="s">
        <v>548</v>
      </c>
      <c r="F936" s="139" t="s">
        <v>180</v>
      </c>
      <c r="G936" s="139" t="s">
        <v>1308</v>
      </c>
      <c r="H936" s="140">
        <v>2302</v>
      </c>
      <c r="I936" s="138">
        <v>2</v>
      </c>
      <c r="J936" s="141">
        <f>นครพนม!F43</f>
        <v>150890.85999999999</v>
      </c>
      <c r="K936" s="142">
        <f>นครพนม!AN43</f>
        <v>839233.01</v>
      </c>
      <c r="L936" s="143">
        <f>นครพนม!AO43</f>
        <v>2039270.66</v>
      </c>
      <c r="M936" s="143">
        <f>นครพนม!AP43</f>
        <v>2293254.7800000003</v>
      </c>
      <c r="N936" s="139"/>
      <c r="O936" s="139"/>
      <c r="P936" s="139"/>
      <c r="Q936" s="131">
        <f t="shared" si="34"/>
        <v>-253984.12000000034</v>
      </c>
      <c r="R936" s="132">
        <f t="shared" si="35"/>
        <v>885.8690964378801</v>
      </c>
    </row>
    <row r="937" spans="1:18" x14ac:dyDescent="0.4">
      <c r="A937" s="138">
        <v>8</v>
      </c>
      <c r="B937" s="139" t="s">
        <v>58</v>
      </c>
      <c r="C937" s="139" t="s">
        <v>547</v>
      </c>
      <c r="D937" s="139" t="s">
        <v>86</v>
      </c>
      <c r="E937" s="139" t="s">
        <v>548</v>
      </c>
      <c r="F937" s="139" t="s">
        <v>180</v>
      </c>
      <c r="G937" s="139" t="s">
        <v>1309</v>
      </c>
      <c r="H937" s="140">
        <v>2003</v>
      </c>
      <c r="I937" s="138">
        <v>2</v>
      </c>
      <c r="J937" s="141">
        <f>นครพนม!F44</f>
        <v>204008.12</v>
      </c>
      <c r="K937" s="142">
        <f>นครพนม!AN44</f>
        <v>431436.06</v>
      </c>
      <c r="L937" s="143">
        <f>นครพนม!AO44</f>
        <v>732583.43</v>
      </c>
      <c r="M937" s="143">
        <f>นครพนม!AP44</f>
        <v>716140.91999999993</v>
      </c>
      <c r="N937" s="139"/>
      <c r="O937" s="139"/>
      <c r="P937" s="139"/>
      <c r="Q937" s="131">
        <f t="shared" si="34"/>
        <v>16442.510000000126</v>
      </c>
      <c r="R937" s="132">
        <f t="shared" si="35"/>
        <v>365.74310034947581</v>
      </c>
    </row>
    <row r="938" spans="1:18" x14ac:dyDescent="0.4">
      <c r="A938" s="138">
        <v>9</v>
      </c>
      <c r="B938" s="139" t="s">
        <v>58</v>
      </c>
      <c r="C938" s="139" t="s">
        <v>547</v>
      </c>
      <c r="D938" s="139" t="s">
        <v>86</v>
      </c>
      <c r="E938" s="139" t="s">
        <v>548</v>
      </c>
      <c r="F938" s="139" t="s">
        <v>180</v>
      </c>
      <c r="G938" s="139" t="s">
        <v>1310</v>
      </c>
      <c r="H938" s="140">
        <v>2921</v>
      </c>
      <c r="I938" s="138">
        <v>2</v>
      </c>
      <c r="J938" s="141">
        <f>นครพนม!F45</f>
        <v>324164.78000000003</v>
      </c>
      <c r="K938" s="142">
        <f>นครพนม!AN45</f>
        <v>341335.83</v>
      </c>
      <c r="L938" s="143">
        <f>นครพนม!AO45</f>
        <v>1994947.21</v>
      </c>
      <c r="M938" s="143">
        <f>นครพนม!AP45</f>
        <v>2014149.24</v>
      </c>
      <c r="N938" s="139"/>
      <c r="O938" s="139"/>
      <c r="P938" s="139"/>
      <c r="Q938" s="131">
        <f t="shared" si="34"/>
        <v>-19202.030000000028</v>
      </c>
      <c r="R938" s="132">
        <f t="shared" si="35"/>
        <v>682.96720643615197</v>
      </c>
    </row>
    <row r="939" spans="1:18" x14ac:dyDescent="0.4">
      <c r="A939" s="138">
        <v>10</v>
      </c>
      <c r="B939" s="139" t="s">
        <v>58</v>
      </c>
      <c r="C939" s="139" t="s">
        <v>547</v>
      </c>
      <c r="D939" s="139" t="s">
        <v>86</v>
      </c>
      <c r="E939" s="139" t="s">
        <v>548</v>
      </c>
      <c r="F939" s="139" t="s">
        <v>180</v>
      </c>
      <c r="G939" s="139" t="s">
        <v>1311</v>
      </c>
      <c r="H939" s="140">
        <v>2021</v>
      </c>
      <c r="I939" s="138">
        <v>2</v>
      </c>
      <c r="J939" s="141">
        <f>นครพนม!F46</f>
        <v>104280.32000000001</v>
      </c>
      <c r="K939" s="142">
        <f>นครพนม!AN46</f>
        <v>172656.79</v>
      </c>
      <c r="L939" s="143">
        <f>นครพนม!AO46</f>
        <v>1735421.72</v>
      </c>
      <c r="M939" s="143">
        <f>นครพนม!AP46</f>
        <v>1755143.2999999998</v>
      </c>
      <c r="N939" s="139"/>
      <c r="O939" s="139"/>
      <c r="P939" s="139"/>
      <c r="Q939" s="131">
        <f t="shared" si="34"/>
        <v>-19721.579999999842</v>
      </c>
      <c r="R939" s="132">
        <f t="shared" si="35"/>
        <v>858.6945670460168</v>
      </c>
    </row>
    <row r="940" spans="1:18" x14ac:dyDescent="0.4">
      <c r="A940" s="138">
        <v>11</v>
      </c>
      <c r="B940" s="139" t="s">
        <v>58</v>
      </c>
      <c r="C940" s="139" t="s">
        <v>547</v>
      </c>
      <c r="D940" s="139" t="s">
        <v>86</v>
      </c>
      <c r="E940" s="139" t="s">
        <v>548</v>
      </c>
      <c r="F940" s="139" t="s">
        <v>180</v>
      </c>
      <c r="G940" s="139" t="s">
        <v>1312</v>
      </c>
      <c r="H940" s="140">
        <v>1750</v>
      </c>
      <c r="I940" s="138">
        <v>2</v>
      </c>
      <c r="J940" s="141">
        <f>นครพนม!F47</f>
        <v>97460.74</v>
      </c>
      <c r="K940" s="142">
        <f>นครพนม!AN47</f>
        <v>-42846.770000000004</v>
      </c>
      <c r="L940" s="143">
        <f>นครพนม!AO47</f>
        <v>1363892.81</v>
      </c>
      <c r="M940" s="143">
        <f>นครพนม!AP47</f>
        <v>1442399.28</v>
      </c>
      <c r="N940" s="139"/>
      <c r="O940" s="139"/>
      <c r="P940" s="139"/>
      <c r="Q940" s="131">
        <f t="shared" si="34"/>
        <v>-78506.469999999972</v>
      </c>
      <c r="R940" s="132">
        <f t="shared" si="35"/>
        <v>779.36732000000006</v>
      </c>
    </row>
    <row r="941" spans="1:18" x14ac:dyDescent="0.4">
      <c r="A941" s="138">
        <v>12</v>
      </c>
      <c r="B941" s="139" t="s">
        <v>58</v>
      </c>
      <c r="C941" s="139" t="s">
        <v>547</v>
      </c>
      <c r="D941" s="139" t="s">
        <v>86</v>
      </c>
      <c r="E941" s="139" t="s">
        <v>548</v>
      </c>
      <c r="F941" s="139" t="s">
        <v>180</v>
      </c>
      <c r="G941" s="139" t="s">
        <v>1313</v>
      </c>
      <c r="H941" s="140">
        <v>1875</v>
      </c>
      <c r="I941" s="138">
        <v>2</v>
      </c>
      <c r="J941" s="141">
        <f>นครพนม!F48</f>
        <v>95632.42</v>
      </c>
      <c r="K941" s="142">
        <f>นครพนม!AN48</f>
        <v>220983.27999999997</v>
      </c>
      <c r="L941" s="143">
        <f>นครพนม!AO48</f>
        <v>1223543.6400000001</v>
      </c>
      <c r="M941" s="143">
        <f>นครพนม!AP48</f>
        <v>1227353.82</v>
      </c>
      <c r="N941" s="139"/>
      <c r="O941" s="139"/>
      <c r="P941" s="139"/>
      <c r="Q941" s="131">
        <f t="shared" si="34"/>
        <v>-3810.1799999999348</v>
      </c>
      <c r="R941" s="132">
        <f t="shared" si="35"/>
        <v>652.5566080000001</v>
      </c>
    </row>
    <row r="942" spans="1:18" x14ac:dyDescent="0.4">
      <c r="A942" s="138">
        <v>13</v>
      </c>
      <c r="B942" s="139" t="s">
        <v>58</v>
      </c>
      <c r="C942" s="139" t="s">
        <v>547</v>
      </c>
      <c r="D942" s="139" t="s">
        <v>86</v>
      </c>
      <c r="E942" s="139" t="s">
        <v>548</v>
      </c>
      <c r="F942" s="139" t="s">
        <v>180</v>
      </c>
      <c r="G942" s="139" t="s">
        <v>1314</v>
      </c>
      <c r="H942" s="140">
        <v>2733</v>
      </c>
      <c r="I942" s="138">
        <v>2</v>
      </c>
      <c r="J942" s="141">
        <f>นครพนม!F49</f>
        <v>313068.63</v>
      </c>
      <c r="K942" s="142">
        <f>นครพนม!AN49</f>
        <v>231357.54000000004</v>
      </c>
      <c r="L942" s="143">
        <f>นครพนม!AO49</f>
        <v>1633823.44</v>
      </c>
      <c r="M942" s="143">
        <f>นครพนม!AP49</f>
        <v>1840698.9200000002</v>
      </c>
      <c r="N942" s="139"/>
      <c r="O942" s="139"/>
      <c r="P942" s="139"/>
      <c r="Q942" s="131">
        <f t="shared" si="34"/>
        <v>-206875.48000000021</v>
      </c>
      <c r="R942" s="132">
        <f t="shared" si="35"/>
        <v>597.81318697402116</v>
      </c>
    </row>
    <row r="943" spans="1:18" x14ac:dyDescent="0.4">
      <c r="A943" s="138">
        <v>14</v>
      </c>
      <c r="B943" s="139" t="s">
        <v>58</v>
      </c>
      <c r="C943" s="139" t="s">
        <v>547</v>
      </c>
      <c r="D943" s="139" t="s">
        <v>86</v>
      </c>
      <c r="E943" s="139" t="s">
        <v>548</v>
      </c>
      <c r="F943" s="139" t="s">
        <v>180</v>
      </c>
      <c r="G943" s="139" t="s">
        <v>1315</v>
      </c>
      <c r="H943" s="140">
        <v>2730</v>
      </c>
      <c r="I943" s="138">
        <v>2</v>
      </c>
      <c r="J943" s="141">
        <f>นครพนม!F50</f>
        <v>201985.85</v>
      </c>
      <c r="K943" s="142">
        <f>นครพนม!AN50</f>
        <v>755026.96</v>
      </c>
      <c r="L943" s="143">
        <f>นครพนม!AO50</f>
        <v>1864128.47</v>
      </c>
      <c r="M943" s="143">
        <f>นครพนม!AP50</f>
        <v>2133369.0399999996</v>
      </c>
      <c r="N943" s="139"/>
      <c r="O943" s="139"/>
      <c r="P943" s="139"/>
      <c r="Q943" s="131">
        <f t="shared" si="34"/>
        <v>-269240.5699999996</v>
      </c>
      <c r="R943" s="132">
        <f t="shared" si="35"/>
        <v>682.83094139194134</v>
      </c>
    </row>
    <row r="944" spans="1:18" x14ac:dyDescent="0.4">
      <c r="A944" s="138">
        <v>15</v>
      </c>
      <c r="B944" s="139" t="s">
        <v>58</v>
      </c>
      <c r="C944" s="139" t="s">
        <v>547</v>
      </c>
      <c r="D944" s="139" t="s">
        <v>86</v>
      </c>
      <c r="E944" s="139" t="s">
        <v>548</v>
      </c>
      <c r="F944" s="139" t="s">
        <v>180</v>
      </c>
      <c r="G944" s="139" t="s">
        <v>1316</v>
      </c>
      <c r="H944" s="140">
        <v>2627</v>
      </c>
      <c r="I944" s="138">
        <v>2</v>
      </c>
      <c r="J944" s="141">
        <f>นครพนม!F51</f>
        <v>370719.92</v>
      </c>
      <c r="K944" s="142">
        <f>นครพนม!AN51</f>
        <v>773826.95</v>
      </c>
      <c r="L944" s="143">
        <f>นครพนม!AO51</f>
        <v>1768166.28</v>
      </c>
      <c r="M944" s="143">
        <f>นครพนม!AP51</f>
        <v>1543322.83</v>
      </c>
      <c r="N944" s="139"/>
      <c r="O944" s="139"/>
      <c r="P944" s="139"/>
      <c r="Q944" s="131">
        <f t="shared" si="34"/>
        <v>224843.44999999995</v>
      </c>
      <c r="R944" s="132">
        <f t="shared" si="35"/>
        <v>673.07433574419485</v>
      </c>
    </row>
    <row r="945" spans="1:18" x14ac:dyDescent="0.4">
      <c r="A945" s="138">
        <v>16</v>
      </c>
      <c r="B945" s="139" t="s">
        <v>58</v>
      </c>
      <c r="C945" s="139" t="s">
        <v>547</v>
      </c>
      <c r="D945" s="139" t="s">
        <v>86</v>
      </c>
      <c r="E945" s="139" t="s">
        <v>548</v>
      </c>
      <c r="F945" s="139" t="s">
        <v>180</v>
      </c>
      <c r="G945" s="139" t="s">
        <v>1317</v>
      </c>
      <c r="H945" s="140">
        <v>1841</v>
      </c>
      <c r="I945" s="138">
        <v>2</v>
      </c>
      <c r="J945" s="141">
        <f>นครพนม!F52</f>
        <v>354239.68</v>
      </c>
      <c r="K945" s="142">
        <f>นครพนม!AN52</f>
        <v>396241.49</v>
      </c>
      <c r="L945" s="143">
        <f>นครพนม!AO52</f>
        <v>461215.25</v>
      </c>
      <c r="M945" s="143">
        <f>นครพนม!AP52</f>
        <v>453871.41</v>
      </c>
      <c r="N945" s="139"/>
      <c r="O945" s="139"/>
      <c r="P945" s="139"/>
      <c r="Q945" s="131">
        <f t="shared" si="34"/>
        <v>7343.8400000000256</v>
      </c>
      <c r="R945" s="132">
        <f t="shared" si="35"/>
        <v>250.52430744160782</v>
      </c>
    </row>
    <row r="946" spans="1:18" x14ac:dyDescent="0.4">
      <c r="A946" s="152">
        <v>17</v>
      </c>
      <c r="B946" s="153" t="s">
        <v>58</v>
      </c>
      <c r="C946" s="153" t="s">
        <v>547</v>
      </c>
      <c r="D946" s="153" t="s">
        <v>86</v>
      </c>
      <c r="E946" s="153" t="s">
        <v>548</v>
      </c>
      <c r="F946" s="153" t="s">
        <v>180</v>
      </c>
      <c r="G946" s="153" t="s">
        <v>1318</v>
      </c>
      <c r="H946" s="154">
        <v>2414</v>
      </c>
      <c r="I946" s="152">
        <v>2</v>
      </c>
      <c r="J946" s="141">
        <f>นครพนม!F53</f>
        <v>113760.69</v>
      </c>
      <c r="K946" s="142">
        <f>นครพนม!AN53</f>
        <v>269190.06</v>
      </c>
      <c r="L946" s="143">
        <f>นครพนม!AO53</f>
        <v>1599596.1</v>
      </c>
      <c r="M946" s="143">
        <f>นครพนม!AP53</f>
        <v>1698650.21</v>
      </c>
      <c r="N946" s="139"/>
      <c r="O946" s="139"/>
      <c r="P946" s="139"/>
      <c r="Q946" s="131">
        <f t="shared" si="34"/>
        <v>-99054.10999999987</v>
      </c>
      <c r="R946" s="132">
        <f t="shared" si="35"/>
        <v>662.63301574150796</v>
      </c>
    </row>
    <row r="947" spans="1:18" x14ac:dyDescent="0.4">
      <c r="A947" s="152">
        <v>18</v>
      </c>
      <c r="B947" s="153" t="s">
        <v>58</v>
      </c>
      <c r="C947" s="153" t="s">
        <v>547</v>
      </c>
      <c r="D947" s="153" t="s">
        <v>86</v>
      </c>
      <c r="E947" s="153" t="s">
        <v>548</v>
      </c>
      <c r="F947" s="153" t="s">
        <v>180</v>
      </c>
      <c r="G947" s="153" t="s">
        <v>1319</v>
      </c>
      <c r="H947" s="154">
        <v>1799</v>
      </c>
      <c r="I947" s="152">
        <v>2</v>
      </c>
      <c r="J947" s="141">
        <f>นครพนม!F54</f>
        <v>31653.27</v>
      </c>
      <c r="K947" s="142">
        <f>นครพนม!AN54</f>
        <v>-34874.260000000009</v>
      </c>
      <c r="L947" s="143">
        <f>นครพนม!AO54</f>
        <v>1385880.12</v>
      </c>
      <c r="M947" s="143">
        <f>นครพนม!AP54</f>
        <v>1357248.51</v>
      </c>
      <c r="N947" s="139"/>
      <c r="O947" s="139"/>
      <c r="P947" s="139"/>
      <c r="Q947" s="131">
        <f t="shared" si="34"/>
        <v>28631.610000000102</v>
      </c>
      <c r="R947" s="132">
        <f t="shared" si="35"/>
        <v>770.3613785436354</v>
      </c>
    </row>
    <row r="948" spans="1:18" s="150" customFormat="1" x14ac:dyDescent="0.4">
      <c r="A948" s="144">
        <v>3</v>
      </c>
      <c r="B948" s="145" t="s">
        <v>58</v>
      </c>
      <c r="C948" s="145"/>
      <c r="D948" s="145"/>
      <c r="E948" s="145" t="s">
        <v>77</v>
      </c>
      <c r="F948" s="145"/>
      <c r="G948" s="145" t="s">
        <v>550</v>
      </c>
      <c r="H948" s="151">
        <f>SUM(H930:H947)</f>
        <v>40575</v>
      </c>
      <c r="I948" s="144"/>
      <c r="J948" s="147">
        <f>SUM(J930:J947)</f>
        <v>3125368.35</v>
      </c>
      <c r="K948" s="147">
        <f>SUM(K930:K947)</f>
        <v>5248065.42</v>
      </c>
      <c r="L948" s="147">
        <f>SUM(L930:L947)</f>
        <v>26860959.060000006</v>
      </c>
      <c r="M948" s="147">
        <f>SUM(M930:M947)</f>
        <v>28834061.500000007</v>
      </c>
      <c r="N948" s="145">
        <v>17</v>
      </c>
      <c r="O948" s="145">
        <v>17</v>
      </c>
      <c r="P948" s="145">
        <f>N948-O948</f>
        <v>0</v>
      </c>
      <c r="Q948" s="148">
        <f t="shared" si="34"/>
        <v>-1973102.4400000013</v>
      </c>
      <c r="R948" s="149">
        <f>L948/H948</f>
        <v>662.0076170055454</v>
      </c>
    </row>
    <row r="949" spans="1:18" x14ac:dyDescent="0.4">
      <c r="A949" s="138">
        <v>1</v>
      </c>
      <c r="B949" s="139" t="s">
        <v>58</v>
      </c>
      <c r="C949" s="139" t="s">
        <v>551</v>
      </c>
      <c r="D949" s="139" t="s">
        <v>93</v>
      </c>
      <c r="E949" s="139" t="s">
        <v>552</v>
      </c>
      <c r="F949" s="139" t="s">
        <v>210</v>
      </c>
      <c r="G949" s="139" t="s">
        <v>553</v>
      </c>
      <c r="H949" s="140"/>
      <c r="I949" s="138"/>
      <c r="J949" s="141"/>
      <c r="K949" s="142"/>
      <c r="L949" s="143"/>
      <c r="M949" s="143"/>
      <c r="N949" s="139"/>
      <c r="O949" s="139"/>
      <c r="P949" s="139"/>
    </row>
    <row r="950" spans="1:18" x14ac:dyDescent="0.4">
      <c r="A950" s="138">
        <v>2</v>
      </c>
      <c r="B950" s="139" t="s">
        <v>58</v>
      </c>
      <c r="C950" s="139" t="s">
        <v>551</v>
      </c>
      <c r="D950" s="139" t="s">
        <v>93</v>
      </c>
      <c r="E950" s="139" t="s">
        <v>552</v>
      </c>
      <c r="F950" s="139" t="s">
        <v>180</v>
      </c>
      <c r="G950" s="139" t="s">
        <v>1320</v>
      </c>
      <c r="H950" s="140">
        <v>2442</v>
      </c>
      <c r="I950" s="138">
        <v>2</v>
      </c>
      <c r="J950" s="141">
        <f>นครพนม!F55</f>
        <v>279853.42</v>
      </c>
      <c r="K950" s="142">
        <f>นครพนม!AN55</f>
        <v>288737.46000000002</v>
      </c>
      <c r="L950" s="143">
        <f>นครพนม!AO55</f>
        <v>2470624.19</v>
      </c>
      <c r="M950" s="143">
        <f>นครพนม!AP55</f>
        <v>2701656.36</v>
      </c>
      <c r="N950" s="139"/>
      <c r="O950" s="139"/>
      <c r="P950" s="139"/>
      <c r="Q950" s="131">
        <f t="shared" si="34"/>
        <v>-231032.16999999993</v>
      </c>
      <c r="R950" s="132">
        <f t="shared" si="35"/>
        <v>1011.7216175266175</v>
      </c>
    </row>
    <row r="951" spans="1:18" x14ac:dyDescent="0.4">
      <c r="A951" s="138">
        <v>3</v>
      </c>
      <c r="B951" s="139" t="s">
        <v>58</v>
      </c>
      <c r="C951" s="139" t="s">
        <v>551</v>
      </c>
      <c r="D951" s="139" t="s">
        <v>93</v>
      </c>
      <c r="E951" s="139" t="s">
        <v>552</v>
      </c>
      <c r="F951" s="139" t="s">
        <v>180</v>
      </c>
      <c r="G951" s="139" t="s">
        <v>1321</v>
      </c>
      <c r="H951" s="140">
        <v>1417</v>
      </c>
      <c r="I951" s="138">
        <v>1</v>
      </c>
      <c r="J951" s="141">
        <f>นครพนม!F56</f>
        <v>184440.82</v>
      </c>
      <c r="K951" s="142">
        <f>นครพนม!AN56</f>
        <v>190159.09000000003</v>
      </c>
      <c r="L951" s="143">
        <f>นครพนม!AO56</f>
        <v>1200354.1599999999</v>
      </c>
      <c r="M951" s="143">
        <f>นครพนม!AP56</f>
        <v>1647199.94</v>
      </c>
      <c r="N951" s="139"/>
      <c r="O951" s="139"/>
      <c r="P951" s="139"/>
      <c r="Q951" s="131">
        <f t="shared" si="34"/>
        <v>-446845.78</v>
      </c>
      <c r="R951" s="132">
        <f t="shared" si="35"/>
        <v>847.1094989414255</v>
      </c>
    </row>
    <row r="952" spans="1:18" x14ac:dyDescent="0.4">
      <c r="A952" s="138">
        <v>4</v>
      </c>
      <c r="B952" s="139" t="s">
        <v>58</v>
      </c>
      <c r="C952" s="139" t="s">
        <v>551</v>
      </c>
      <c r="D952" s="139" t="s">
        <v>93</v>
      </c>
      <c r="E952" s="139" t="s">
        <v>552</v>
      </c>
      <c r="F952" s="139" t="s">
        <v>180</v>
      </c>
      <c r="G952" s="139" t="s">
        <v>1322</v>
      </c>
      <c r="H952" s="140">
        <v>1301</v>
      </c>
      <c r="I952" s="138">
        <v>1</v>
      </c>
      <c r="J952" s="141">
        <f>นครพนม!F57</f>
        <v>346072.87</v>
      </c>
      <c r="K952" s="142">
        <f>นครพนม!AN57</f>
        <v>330893.65000000002</v>
      </c>
      <c r="L952" s="143">
        <f>นครพนม!AO57</f>
        <v>1114679.43</v>
      </c>
      <c r="M952" s="143">
        <f>นครพนม!AP57</f>
        <v>1261876.4700000002</v>
      </c>
      <c r="N952" s="139"/>
      <c r="O952" s="139"/>
      <c r="P952" s="139"/>
      <c r="Q952" s="131">
        <f t="shared" si="34"/>
        <v>-147197.04000000027</v>
      </c>
      <c r="R952" s="132">
        <f t="shared" si="35"/>
        <v>856.78664873174478</v>
      </c>
    </row>
    <row r="953" spans="1:18" x14ac:dyDescent="0.4">
      <c r="A953" s="138">
        <v>5</v>
      </c>
      <c r="B953" s="139" t="s">
        <v>58</v>
      </c>
      <c r="C953" s="139" t="s">
        <v>551</v>
      </c>
      <c r="D953" s="139" t="s">
        <v>93</v>
      </c>
      <c r="E953" s="139" t="s">
        <v>552</v>
      </c>
      <c r="F953" s="139" t="s">
        <v>180</v>
      </c>
      <c r="G953" s="139" t="s">
        <v>1323</v>
      </c>
      <c r="H953" s="140">
        <v>2427</v>
      </c>
      <c r="I953" s="138">
        <v>2</v>
      </c>
      <c r="J953" s="141">
        <f>นครพนม!F58</f>
        <v>524430.66</v>
      </c>
      <c r="K953" s="142">
        <f>นครพนม!AN58</f>
        <v>516153.52</v>
      </c>
      <c r="L953" s="143">
        <f>นครพนม!AO58</f>
        <v>1858906.1</v>
      </c>
      <c r="M953" s="143">
        <f>นครพนม!AP58</f>
        <v>1765464.46</v>
      </c>
      <c r="N953" s="139"/>
      <c r="O953" s="139"/>
      <c r="P953" s="139"/>
      <c r="Q953" s="131">
        <f t="shared" si="34"/>
        <v>93441.64000000013</v>
      </c>
      <c r="R953" s="132">
        <f t="shared" si="35"/>
        <v>765.92752369180062</v>
      </c>
    </row>
    <row r="954" spans="1:18" x14ac:dyDescent="0.4">
      <c r="A954" s="138">
        <v>6</v>
      </c>
      <c r="B954" s="139" t="s">
        <v>58</v>
      </c>
      <c r="C954" s="139" t="s">
        <v>551</v>
      </c>
      <c r="D954" s="139" t="s">
        <v>93</v>
      </c>
      <c r="E954" s="139" t="s">
        <v>552</v>
      </c>
      <c r="F954" s="139" t="s">
        <v>180</v>
      </c>
      <c r="G954" s="139" t="s">
        <v>1324</v>
      </c>
      <c r="H954" s="140">
        <v>1385</v>
      </c>
      <c r="I954" s="138">
        <v>1</v>
      </c>
      <c r="J954" s="141">
        <f>นครพนม!F59</f>
        <v>106907.91</v>
      </c>
      <c r="K954" s="142">
        <f>นครพนม!AN59</f>
        <v>107852.07</v>
      </c>
      <c r="L954" s="143">
        <f>นครพนม!AO59</f>
        <v>1252892.8400000001</v>
      </c>
      <c r="M954" s="143">
        <f>นครพนม!AP59</f>
        <v>1295492.97</v>
      </c>
      <c r="N954" s="139"/>
      <c r="O954" s="139"/>
      <c r="P954" s="139"/>
      <c r="Q954" s="131">
        <f t="shared" si="34"/>
        <v>-42600.129999999888</v>
      </c>
      <c r="R954" s="132">
        <f t="shared" si="35"/>
        <v>904.61576895306871</v>
      </c>
    </row>
    <row r="955" spans="1:18" x14ac:dyDescent="0.4">
      <c r="A955" s="138">
        <v>7</v>
      </c>
      <c r="B955" s="139" t="s">
        <v>58</v>
      </c>
      <c r="C955" s="139" t="s">
        <v>551</v>
      </c>
      <c r="D955" s="139" t="s">
        <v>93</v>
      </c>
      <c r="E955" s="139" t="s">
        <v>552</v>
      </c>
      <c r="F955" s="139" t="s">
        <v>180</v>
      </c>
      <c r="G955" s="139" t="s">
        <v>1325</v>
      </c>
      <c r="H955" s="140">
        <v>2740</v>
      </c>
      <c r="I955" s="138">
        <v>2</v>
      </c>
      <c r="J955" s="141">
        <f>นครพนม!F60</f>
        <v>150126.56</v>
      </c>
      <c r="K955" s="142">
        <f>นครพนม!AN60</f>
        <v>167746.20000000001</v>
      </c>
      <c r="L955" s="143">
        <f>นครพนม!AO60</f>
        <v>2034512.94</v>
      </c>
      <c r="M955" s="143">
        <f>นครพนม!AP60</f>
        <v>2159873.5100000002</v>
      </c>
      <c r="N955" s="139"/>
      <c r="O955" s="139"/>
      <c r="P955" s="139"/>
      <c r="Q955" s="131">
        <f t="shared" si="34"/>
        <v>-125360.5700000003</v>
      </c>
      <c r="R955" s="132">
        <f t="shared" si="35"/>
        <v>742.52297080291964</v>
      </c>
    </row>
    <row r="956" spans="1:18" x14ac:dyDescent="0.4">
      <c r="A956" s="138">
        <v>8</v>
      </c>
      <c r="B956" s="139" t="s">
        <v>58</v>
      </c>
      <c r="C956" s="139" t="s">
        <v>551</v>
      </c>
      <c r="D956" s="139" t="s">
        <v>93</v>
      </c>
      <c r="E956" s="139" t="s">
        <v>552</v>
      </c>
      <c r="F956" s="139" t="s">
        <v>180</v>
      </c>
      <c r="G956" s="139" t="s">
        <v>1326</v>
      </c>
      <c r="H956" s="140">
        <v>2998</v>
      </c>
      <c r="I956" s="138">
        <v>2</v>
      </c>
      <c r="J956" s="141">
        <f>นครพนม!F61</f>
        <v>144190.03</v>
      </c>
      <c r="K956" s="142">
        <f>นครพนม!AN61</f>
        <v>184974.69</v>
      </c>
      <c r="L956" s="143">
        <f>นครพนม!AO61</f>
        <v>2549757.77</v>
      </c>
      <c r="M956" s="143">
        <f>นครพนม!AP61</f>
        <v>2243486.56</v>
      </c>
      <c r="N956" s="139"/>
      <c r="O956" s="139"/>
      <c r="P956" s="139"/>
      <c r="Q956" s="131">
        <f t="shared" si="34"/>
        <v>306271.20999999996</v>
      </c>
      <c r="R956" s="132">
        <f t="shared" si="35"/>
        <v>850.4862474983322</v>
      </c>
    </row>
    <row r="957" spans="1:18" x14ac:dyDescent="0.4">
      <c r="A957" s="138">
        <v>9</v>
      </c>
      <c r="B957" s="139" t="s">
        <v>58</v>
      </c>
      <c r="C957" s="139" t="s">
        <v>551</v>
      </c>
      <c r="D957" s="139" t="s">
        <v>93</v>
      </c>
      <c r="E957" s="139" t="s">
        <v>552</v>
      </c>
      <c r="F957" s="139" t="s">
        <v>180</v>
      </c>
      <c r="G957" s="139" t="s">
        <v>1327</v>
      </c>
      <c r="H957" s="140">
        <v>1500</v>
      </c>
      <c r="I957" s="138">
        <v>1</v>
      </c>
      <c r="J957" s="141">
        <f>นครพนม!F62</f>
        <v>228838.31</v>
      </c>
      <c r="K957" s="142">
        <f>นครพนม!AN62</f>
        <v>270801.31</v>
      </c>
      <c r="L957" s="143">
        <f>นครพนม!AO62</f>
        <v>1685037.1800000002</v>
      </c>
      <c r="M957" s="143">
        <f>นครพนม!AP62</f>
        <v>1831853.74</v>
      </c>
      <c r="N957" s="139"/>
      <c r="O957" s="139"/>
      <c r="P957" s="139"/>
      <c r="Q957" s="131">
        <f t="shared" si="34"/>
        <v>-146816.55999999982</v>
      </c>
      <c r="R957" s="132">
        <f t="shared" si="35"/>
        <v>1123.3581200000001</v>
      </c>
    </row>
    <row r="958" spans="1:18" x14ac:dyDescent="0.4">
      <c r="A958" s="138">
        <v>10</v>
      </c>
      <c r="B958" s="139" t="s">
        <v>58</v>
      </c>
      <c r="C958" s="139" t="s">
        <v>551</v>
      </c>
      <c r="D958" s="139" t="s">
        <v>93</v>
      </c>
      <c r="E958" s="139" t="s">
        <v>552</v>
      </c>
      <c r="F958" s="139" t="s">
        <v>180</v>
      </c>
      <c r="G958" s="139" t="s">
        <v>1328</v>
      </c>
      <c r="H958" s="140">
        <v>3005</v>
      </c>
      <c r="I958" s="138">
        <v>3</v>
      </c>
      <c r="J958" s="141">
        <f>นครพนม!F63</f>
        <v>136843.34</v>
      </c>
      <c r="K958" s="142">
        <f>นครพนม!AN63</f>
        <v>131801.38</v>
      </c>
      <c r="L958" s="143">
        <f>นครพนม!AO63</f>
        <v>2075678.83</v>
      </c>
      <c r="M958" s="143">
        <f>นครพนม!AP63</f>
        <v>2211283.37</v>
      </c>
      <c r="N958" s="139"/>
      <c r="O958" s="139"/>
      <c r="P958" s="139"/>
      <c r="Q958" s="131">
        <f t="shared" si="34"/>
        <v>-135604.54000000004</v>
      </c>
      <c r="R958" s="132">
        <f t="shared" si="35"/>
        <v>690.74170715474213</v>
      </c>
    </row>
    <row r="959" spans="1:18" s="150" customFormat="1" x14ac:dyDescent="0.4">
      <c r="A959" s="144">
        <v>4</v>
      </c>
      <c r="B959" s="145" t="s">
        <v>58</v>
      </c>
      <c r="C959" s="145"/>
      <c r="D959" s="145"/>
      <c r="E959" s="145" t="s">
        <v>77</v>
      </c>
      <c r="F959" s="145"/>
      <c r="G959" s="145" t="s">
        <v>554</v>
      </c>
      <c r="H959" s="151">
        <f>SUM(H949:H958)</f>
        <v>19215</v>
      </c>
      <c r="I959" s="144"/>
      <c r="J959" s="147">
        <f>SUM(J949:J958)</f>
        <v>2101703.92</v>
      </c>
      <c r="K959" s="147">
        <f>SUM(K949:K958)</f>
        <v>2189119.37</v>
      </c>
      <c r="L959" s="147">
        <f>SUM(L949:L958)</f>
        <v>16242443.439999998</v>
      </c>
      <c r="M959" s="147">
        <f>SUM(M949:M958)</f>
        <v>17118187.379999999</v>
      </c>
      <c r="N959" s="145">
        <v>9</v>
      </c>
      <c r="O959" s="145">
        <v>9</v>
      </c>
      <c r="P959" s="145">
        <f>N959-O959</f>
        <v>0</v>
      </c>
      <c r="Q959" s="148">
        <f t="shared" si="34"/>
        <v>-875743.94000000134</v>
      </c>
      <c r="R959" s="149">
        <f>L959/H959</f>
        <v>845.30020504813933</v>
      </c>
    </row>
    <row r="960" spans="1:18" x14ac:dyDescent="0.4">
      <c r="A960" s="138">
        <v>1</v>
      </c>
      <c r="B960" s="139" t="s">
        <v>58</v>
      </c>
      <c r="C960" s="139" t="s">
        <v>555</v>
      </c>
      <c r="D960" s="139" t="s">
        <v>136</v>
      </c>
      <c r="E960" s="139" t="s">
        <v>556</v>
      </c>
      <c r="F960" s="139" t="s">
        <v>329</v>
      </c>
      <c r="G960" s="139" t="s">
        <v>557</v>
      </c>
      <c r="H960" s="140"/>
      <c r="I960" s="138"/>
      <c r="J960" s="141"/>
      <c r="K960" s="142"/>
      <c r="L960" s="143"/>
      <c r="M960" s="143"/>
      <c r="N960" s="139"/>
      <c r="O960" s="139"/>
      <c r="P960" s="139"/>
    </row>
    <row r="961" spans="1:18" x14ac:dyDescent="0.4">
      <c r="A961" s="138">
        <v>2</v>
      </c>
      <c r="B961" s="139" t="s">
        <v>58</v>
      </c>
      <c r="C961" s="139" t="s">
        <v>555</v>
      </c>
      <c r="D961" s="139" t="s">
        <v>136</v>
      </c>
      <c r="E961" s="139" t="s">
        <v>556</v>
      </c>
      <c r="F961" s="139" t="s">
        <v>180</v>
      </c>
      <c r="G961" s="139" t="s">
        <v>1329</v>
      </c>
      <c r="H961" s="140">
        <v>4846</v>
      </c>
      <c r="I961" s="138">
        <v>4</v>
      </c>
      <c r="J961" s="141">
        <f>นครพนม!F64</f>
        <v>528675.36</v>
      </c>
      <c r="K961" s="142">
        <f>นครพนม!AN64</f>
        <v>506041.76</v>
      </c>
      <c r="L961" s="143">
        <f>นครพนม!AO64</f>
        <v>2910336.16</v>
      </c>
      <c r="M961" s="143">
        <f>นครพนม!AP64</f>
        <v>2795290.6399999997</v>
      </c>
      <c r="N961" s="139"/>
      <c r="O961" s="139"/>
      <c r="P961" s="139"/>
      <c r="Q961" s="131">
        <f t="shared" si="34"/>
        <v>115045.52000000048</v>
      </c>
      <c r="R961" s="132">
        <f t="shared" si="35"/>
        <v>600.56462236896414</v>
      </c>
    </row>
    <row r="962" spans="1:18" x14ac:dyDescent="0.4">
      <c r="A962" s="138">
        <v>3</v>
      </c>
      <c r="B962" s="139" t="s">
        <v>58</v>
      </c>
      <c r="C962" s="139" t="s">
        <v>555</v>
      </c>
      <c r="D962" s="139" t="s">
        <v>136</v>
      </c>
      <c r="E962" s="139" t="s">
        <v>556</v>
      </c>
      <c r="F962" s="139" t="s">
        <v>180</v>
      </c>
      <c r="G962" s="139" t="s">
        <v>1330</v>
      </c>
      <c r="H962" s="140">
        <v>2013</v>
      </c>
      <c r="I962" s="138">
        <v>2</v>
      </c>
      <c r="J962" s="141">
        <f>นครพนม!F65</f>
        <v>426237.56</v>
      </c>
      <c r="K962" s="142">
        <f>นครพนม!AN65</f>
        <v>443572.1</v>
      </c>
      <c r="L962" s="143">
        <f>นครพนม!AO65</f>
        <v>1506479.58</v>
      </c>
      <c r="M962" s="143">
        <f>นครพนม!AP65</f>
        <v>1495328.42</v>
      </c>
      <c r="N962" s="139"/>
      <c r="O962" s="139"/>
      <c r="P962" s="139"/>
      <c r="Q962" s="131">
        <f t="shared" si="34"/>
        <v>11151.160000000149</v>
      </c>
      <c r="R962" s="132">
        <f t="shared" si="35"/>
        <v>748.375350223547</v>
      </c>
    </row>
    <row r="963" spans="1:18" x14ac:dyDescent="0.4">
      <c r="A963" s="138">
        <v>4</v>
      </c>
      <c r="B963" s="139" t="s">
        <v>58</v>
      </c>
      <c r="C963" s="139" t="s">
        <v>555</v>
      </c>
      <c r="D963" s="139" t="s">
        <v>136</v>
      </c>
      <c r="E963" s="139" t="s">
        <v>556</v>
      </c>
      <c r="F963" s="139" t="s">
        <v>180</v>
      </c>
      <c r="G963" s="139" t="s">
        <v>1331</v>
      </c>
      <c r="H963" s="140">
        <v>1672</v>
      </c>
      <c r="I963" s="138">
        <v>2</v>
      </c>
      <c r="J963" s="141">
        <f>นครพนม!F66</f>
        <v>521107.61</v>
      </c>
      <c r="K963" s="142">
        <f>นครพนม!AN66</f>
        <v>553503.82999999996</v>
      </c>
      <c r="L963" s="143">
        <f>นครพนม!AO66</f>
        <v>2097580.13</v>
      </c>
      <c r="M963" s="143">
        <f>นครพนม!AP66</f>
        <v>2396325.7399999998</v>
      </c>
      <c r="N963" s="139"/>
      <c r="O963" s="139"/>
      <c r="P963" s="139"/>
      <c r="Q963" s="131">
        <f t="shared" si="34"/>
        <v>-298745.60999999987</v>
      </c>
      <c r="R963" s="132">
        <f t="shared" si="35"/>
        <v>1254.5335705741627</v>
      </c>
    </row>
    <row r="964" spans="1:18" x14ac:dyDescent="0.4">
      <c r="A964" s="138">
        <v>5</v>
      </c>
      <c r="B964" s="139" t="s">
        <v>58</v>
      </c>
      <c r="C964" s="139" t="s">
        <v>555</v>
      </c>
      <c r="D964" s="139" t="s">
        <v>136</v>
      </c>
      <c r="E964" s="139" t="s">
        <v>556</v>
      </c>
      <c r="F964" s="139" t="s">
        <v>180</v>
      </c>
      <c r="G964" s="139" t="s">
        <v>1332</v>
      </c>
      <c r="H964" s="140">
        <v>4546</v>
      </c>
      <c r="I964" s="138">
        <v>4</v>
      </c>
      <c r="J964" s="141">
        <f>นครพนม!F67</f>
        <v>131742.22</v>
      </c>
      <c r="K964" s="142">
        <f>นครพนม!AN67</f>
        <v>287431.58999999997</v>
      </c>
      <c r="L964" s="143">
        <f>นครพนม!AO67</f>
        <v>2743806.48</v>
      </c>
      <c r="M964" s="143">
        <f>นครพนม!AP67</f>
        <v>2769269.6500000004</v>
      </c>
      <c r="N964" s="139"/>
      <c r="O964" s="139"/>
      <c r="P964" s="139"/>
      <c r="Q964" s="131">
        <f t="shared" si="34"/>
        <v>-25463.170000000391</v>
      </c>
      <c r="R964" s="132">
        <f t="shared" si="35"/>
        <v>603.564997800264</v>
      </c>
    </row>
    <row r="965" spans="1:18" x14ac:dyDescent="0.4">
      <c r="A965" s="138">
        <v>6</v>
      </c>
      <c r="B965" s="139" t="s">
        <v>58</v>
      </c>
      <c r="C965" s="139" t="s">
        <v>555</v>
      </c>
      <c r="D965" s="139" t="s">
        <v>136</v>
      </c>
      <c r="E965" s="139" t="s">
        <v>556</v>
      </c>
      <c r="F965" s="139" t="s">
        <v>180</v>
      </c>
      <c r="G965" s="139" t="s">
        <v>1333</v>
      </c>
      <c r="H965" s="140">
        <v>3867</v>
      </c>
      <c r="I965" s="138">
        <v>3</v>
      </c>
      <c r="J965" s="141">
        <f>นครพนม!F68</f>
        <v>449205.31</v>
      </c>
      <c r="K965" s="142">
        <f>นครพนม!AN68</f>
        <v>328052.3</v>
      </c>
      <c r="L965" s="143">
        <f>นครพนม!AO68</f>
        <v>4880691.8099999996</v>
      </c>
      <c r="M965" s="143">
        <f>นครพนม!AP68</f>
        <v>4146277.57</v>
      </c>
      <c r="N965" s="139"/>
      <c r="O965" s="139"/>
      <c r="P965" s="139"/>
      <c r="Q965" s="131">
        <f t="shared" si="34"/>
        <v>734414.23999999976</v>
      </c>
      <c r="R965" s="132">
        <f t="shared" si="35"/>
        <v>1262.1390768037238</v>
      </c>
    </row>
    <row r="966" spans="1:18" x14ac:dyDescent="0.4">
      <c r="A966" s="138">
        <v>7</v>
      </c>
      <c r="B966" s="139" t="s">
        <v>58</v>
      </c>
      <c r="C966" s="139" t="s">
        <v>555</v>
      </c>
      <c r="D966" s="139" t="s">
        <v>136</v>
      </c>
      <c r="E966" s="139" t="s">
        <v>556</v>
      </c>
      <c r="F966" s="139" t="s">
        <v>180</v>
      </c>
      <c r="G966" s="139" t="s">
        <v>1334</v>
      </c>
      <c r="H966" s="140">
        <v>2282</v>
      </c>
      <c r="I966" s="138">
        <v>2</v>
      </c>
      <c r="J966" s="141">
        <f>นครพนม!F69</f>
        <v>708903.65</v>
      </c>
      <c r="K966" s="142">
        <f>นครพนม!AN69</f>
        <v>750004.88</v>
      </c>
      <c r="L966" s="143">
        <f>นครพนม!AO69</f>
        <v>1881660.8599999999</v>
      </c>
      <c r="M966" s="143">
        <f>นครพนม!AP69</f>
        <v>1924695.99</v>
      </c>
      <c r="N966" s="139"/>
      <c r="O966" s="139"/>
      <c r="P966" s="139"/>
      <c r="Q966" s="131">
        <f t="shared" si="34"/>
        <v>-43035.130000000121</v>
      </c>
      <c r="R966" s="132">
        <f t="shared" si="35"/>
        <v>824.56654688869412</v>
      </c>
    </row>
    <row r="967" spans="1:18" x14ac:dyDescent="0.4">
      <c r="A967" s="138">
        <v>8</v>
      </c>
      <c r="B967" s="139" t="s">
        <v>58</v>
      </c>
      <c r="C967" s="139" t="s">
        <v>555</v>
      </c>
      <c r="D967" s="139" t="s">
        <v>136</v>
      </c>
      <c r="E967" s="139" t="s">
        <v>556</v>
      </c>
      <c r="F967" s="139" t="s">
        <v>180</v>
      </c>
      <c r="G967" s="139" t="s">
        <v>1335</v>
      </c>
      <c r="H967" s="140">
        <v>2718</v>
      </c>
      <c r="I967" s="138">
        <v>2</v>
      </c>
      <c r="J967" s="141">
        <f>นครพนม!F70</f>
        <v>483505.78</v>
      </c>
      <c r="K967" s="142">
        <f>นครพนม!AN70</f>
        <v>495207.47000000003</v>
      </c>
      <c r="L967" s="143">
        <f>นครพนม!AO70</f>
        <v>2362405.54</v>
      </c>
      <c r="M967" s="143">
        <f>นครพนม!AP70</f>
        <v>2592193.7400000002</v>
      </c>
      <c r="N967" s="139"/>
      <c r="O967" s="139"/>
      <c r="P967" s="139"/>
      <c r="Q967" s="131">
        <f t="shared" ref="Q967:Q1029" si="36">L967-M967</f>
        <v>-229788.20000000019</v>
      </c>
      <c r="R967" s="132">
        <f t="shared" ref="R967:R1028" si="37">L967/H967</f>
        <v>869.17054451802801</v>
      </c>
    </row>
    <row r="968" spans="1:18" x14ac:dyDescent="0.4">
      <c r="A968" s="138">
        <v>9</v>
      </c>
      <c r="B968" s="139" t="s">
        <v>58</v>
      </c>
      <c r="C968" s="139" t="s">
        <v>555</v>
      </c>
      <c r="D968" s="139" t="s">
        <v>136</v>
      </c>
      <c r="E968" s="139" t="s">
        <v>556</v>
      </c>
      <c r="F968" s="139" t="s">
        <v>180</v>
      </c>
      <c r="G968" s="139" t="s">
        <v>1336</v>
      </c>
      <c r="H968" s="140">
        <v>4883</v>
      </c>
      <c r="I968" s="138">
        <v>4</v>
      </c>
      <c r="J968" s="141">
        <f>นครพนม!F71</f>
        <v>325762.86</v>
      </c>
      <c r="K968" s="142">
        <f>นครพนม!AN71</f>
        <v>394283.23</v>
      </c>
      <c r="L968" s="143">
        <f>นครพนม!AO71</f>
        <v>2854832.26</v>
      </c>
      <c r="M968" s="143">
        <f>นครพนม!AP71</f>
        <v>2740827.25</v>
      </c>
      <c r="N968" s="139"/>
      <c r="O968" s="139"/>
      <c r="P968" s="139"/>
      <c r="Q968" s="131">
        <f t="shared" si="36"/>
        <v>114005.00999999978</v>
      </c>
      <c r="R968" s="132">
        <f t="shared" si="37"/>
        <v>584.6471963956584</v>
      </c>
    </row>
    <row r="969" spans="1:18" x14ac:dyDescent="0.4">
      <c r="A969" s="138">
        <v>10</v>
      </c>
      <c r="B969" s="139" t="s">
        <v>58</v>
      </c>
      <c r="C969" s="139" t="s">
        <v>555</v>
      </c>
      <c r="D969" s="139" t="s">
        <v>136</v>
      </c>
      <c r="E969" s="139" t="s">
        <v>556</v>
      </c>
      <c r="F969" s="139" t="s">
        <v>180</v>
      </c>
      <c r="G969" s="139" t="s">
        <v>1337</v>
      </c>
      <c r="H969" s="140">
        <v>4275</v>
      </c>
      <c r="I969" s="138">
        <v>3</v>
      </c>
      <c r="J969" s="141">
        <f>นครพนม!F72</f>
        <v>331929.31</v>
      </c>
      <c r="K969" s="142">
        <f>นครพนม!AN72</f>
        <v>435064.36</v>
      </c>
      <c r="L969" s="143">
        <f>นครพนม!AO72</f>
        <v>3084454.5</v>
      </c>
      <c r="M969" s="143">
        <f>นครพนม!AP72</f>
        <v>3270863.71</v>
      </c>
      <c r="N969" s="139"/>
      <c r="O969" s="139"/>
      <c r="P969" s="139"/>
      <c r="Q969" s="131">
        <f t="shared" si="36"/>
        <v>-186409.20999999996</v>
      </c>
      <c r="R969" s="132">
        <f t="shared" si="37"/>
        <v>721.50982456140355</v>
      </c>
    </row>
    <row r="970" spans="1:18" x14ac:dyDescent="0.4">
      <c r="A970" s="138">
        <v>11</v>
      </c>
      <c r="B970" s="139" t="s">
        <v>58</v>
      </c>
      <c r="C970" s="139" t="s">
        <v>555</v>
      </c>
      <c r="D970" s="139" t="s">
        <v>136</v>
      </c>
      <c r="E970" s="139" t="s">
        <v>556</v>
      </c>
      <c r="F970" s="139" t="s">
        <v>180</v>
      </c>
      <c r="G970" s="139" t="s">
        <v>1338</v>
      </c>
      <c r="H970" s="140">
        <v>3121</v>
      </c>
      <c r="I970" s="138">
        <v>3</v>
      </c>
      <c r="J970" s="141">
        <f>นครพนม!F73</f>
        <v>384352.51</v>
      </c>
      <c r="K970" s="142">
        <f>นครพนม!AN73</f>
        <v>112305.09000000003</v>
      </c>
      <c r="L970" s="143">
        <f>นครพนม!AO73</f>
        <v>2345764.6</v>
      </c>
      <c r="M970" s="143">
        <f>นครพนม!AP73</f>
        <v>2872877.7800000003</v>
      </c>
      <c r="N970" s="139"/>
      <c r="O970" s="139"/>
      <c r="P970" s="139"/>
      <c r="Q970" s="131">
        <f t="shared" si="36"/>
        <v>-527113.18000000017</v>
      </c>
      <c r="R970" s="132">
        <f t="shared" si="37"/>
        <v>751.60672861262424</v>
      </c>
    </row>
    <row r="971" spans="1:18" x14ac:dyDescent="0.4">
      <c r="A971" s="138">
        <v>12</v>
      </c>
      <c r="B971" s="139" t="s">
        <v>58</v>
      </c>
      <c r="C971" s="139" t="s">
        <v>555</v>
      </c>
      <c r="D971" s="139" t="s">
        <v>136</v>
      </c>
      <c r="E971" s="139" t="s">
        <v>556</v>
      </c>
      <c r="F971" s="139" t="s">
        <v>180</v>
      </c>
      <c r="G971" s="139" t="s">
        <v>1339</v>
      </c>
      <c r="H971" s="140">
        <v>1601</v>
      </c>
      <c r="I971" s="138">
        <v>2</v>
      </c>
      <c r="J971" s="141">
        <f>นครพนม!F74</f>
        <v>550066.80000000005</v>
      </c>
      <c r="K971" s="142">
        <f>นครพนม!AN74</f>
        <v>562275.8600000001</v>
      </c>
      <c r="L971" s="143">
        <f>นครพนม!AO74</f>
        <v>2201008.1</v>
      </c>
      <c r="M971" s="143">
        <f>นครพนม!AP74</f>
        <v>2018756.5899999999</v>
      </c>
      <c r="N971" s="139"/>
      <c r="O971" s="139"/>
      <c r="P971" s="139"/>
      <c r="Q971" s="131">
        <f t="shared" si="36"/>
        <v>182251.51000000024</v>
      </c>
      <c r="R971" s="132">
        <f t="shared" si="37"/>
        <v>1374.7708307307933</v>
      </c>
    </row>
    <row r="972" spans="1:18" x14ac:dyDescent="0.4">
      <c r="A972" s="138">
        <v>13</v>
      </c>
      <c r="B972" s="139" t="s">
        <v>58</v>
      </c>
      <c r="C972" s="139" t="s">
        <v>555</v>
      </c>
      <c r="D972" s="139" t="s">
        <v>136</v>
      </c>
      <c r="E972" s="139" t="s">
        <v>556</v>
      </c>
      <c r="F972" s="139" t="s">
        <v>180</v>
      </c>
      <c r="G972" s="139" t="s">
        <v>1340</v>
      </c>
      <c r="H972" s="140">
        <v>4298</v>
      </c>
      <c r="I972" s="138">
        <v>3</v>
      </c>
      <c r="J972" s="141">
        <f>นครพนม!F75</f>
        <v>372437.79</v>
      </c>
      <c r="K972" s="142">
        <f>นครพนม!AN75</f>
        <v>336027.95999999996</v>
      </c>
      <c r="L972" s="143">
        <f>นครพนม!AO75</f>
        <v>2425246.02</v>
      </c>
      <c r="M972" s="143">
        <f>นครพนม!AP75</f>
        <v>2510632.3000000003</v>
      </c>
      <c r="N972" s="139"/>
      <c r="O972" s="139"/>
      <c r="P972" s="139"/>
      <c r="Q972" s="131">
        <f t="shared" si="36"/>
        <v>-85386.280000000261</v>
      </c>
      <c r="R972" s="132">
        <f t="shared" si="37"/>
        <v>564.27315495579342</v>
      </c>
    </row>
    <row r="973" spans="1:18" x14ac:dyDescent="0.4">
      <c r="A973" s="138">
        <v>14</v>
      </c>
      <c r="B973" s="139" t="s">
        <v>58</v>
      </c>
      <c r="C973" s="139" t="s">
        <v>555</v>
      </c>
      <c r="D973" s="139" t="s">
        <v>136</v>
      </c>
      <c r="E973" s="139" t="s">
        <v>556</v>
      </c>
      <c r="F973" s="139" t="s">
        <v>180</v>
      </c>
      <c r="G973" s="139" t="s">
        <v>1341</v>
      </c>
      <c r="H973" s="140">
        <v>4211</v>
      </c>
      <c r="I973" s="138">
        <v>3</v>
      </c>
      <c r="J973" s="141">
        <f>นครพนม!F76</f>
        <v>603582.14</v>
      </c>
      <c r="K973" s="142">
        <f>นครพนม!AN76</f>
        <v>585012.36</v>
      </c>
      <c r="L973" s="143">
        <f>นครพนม!AO76</f>
        <v>1950058.65</v>
      </c>
      <c r="M973" s="143">
        <f>นครพนม!AP76</f>
        <v>1887447.47</v>
      </c>
      <c r="N973" s="139"/>
      <c r="O973" s="139"/>
      <c r="P973" s="139"/>
      <c r="Q973" s="131">
        <f t="shared" si="36"/>
        <v>62611.179999999935</v>
      </c>
      <c r="R973" s="132">
        <f t="shared" si="37"/>
        <v>463.08683210638799</v>
      </c>
    </row>
    <row r="974" spans="1:18" x14ac:dyDescent="0.4">
      <c r="A974" s="138">
        <v>15</v>
      </c>
      <c r="B974" s="139" t="s">
        <v>58</v>
      </c>
      <c r="C974" s="139" t="s">
        <v>555</v>
      </c>
      <c r="D974" s="139" t="s">
        <v>136</v>
      </c>
      <c r="E974" s="139" t="s">
        <v>556</v>
      </c>
      <c r="F974" s="139" t="s">
        <v>180</v>
      </c>
      <c r="G974" s="139" t="s">
        <v>1342</v>
      </c>
      <c r="H974" s="140">
        <v>3166</v>
      </c>
      <c r="I974" s="138">
        <v>3</v>
      </c>
      <c r="J974" s="141">
        <f>นครพนม!F77</f>
        <v>416127.92</v>
      </c>
      <c r="K974" s="142">
        <f>นครพนม!AN77</f>
        <v>-33190.330000000016</v>
      </c>
      <c r="L974" s="143">
        <f>นครพนม!AO77</f>
        <v>2914289.46</v>
      </c>
      <c r="M974" s="143">
        <f>นครพนม!AP77</f>
        <v>2769853.56</v>
      </c>
      <c r="N974" s="139"/>
      <c r="O974" s="139"/>
      <c r="P974" s="139"/>
      <c r="Q974" s="131">
        <f t="shared" si="36"/>
        <v>144435.89999999991</v>
      </c>
      <c r="R974" s="132">
        <f t="shared" si="37"/>
        <v>920.49572331017055</v>
      </c>
    </row>
    <row r="975" spans="1:18" x14ac:dyDescent="0.4">
      <c r="A975" s="138">
        <v>16</v>
      </c>
      <c r="B975" s="139" t="s">
        <v>58</v>
      </c>
      <c r="C975" s="139" t="s">
        <v>555</v>
      </c>
      <c r="D975" s="139" t="s">
        <v>136</v>
      </c>
      <c r="E975" s="139" t="s">
        <v>556</v>
      </c>
      <c r="F975" s="139" t="s">
        <v>180</v>
      </c>
      <c r="G975" s="139" t="s">
        <v>1343</v>
      </c>
      <c r="H975" s="140">
        <v>2186</v>
      </c>
      <c r="I975" s="138">
        <v>2</v>
      </c>
      <c r="J975" s="141">
        <f>นครพนม!F78</f>
        <v>533819.93000000005</v>
      </c>
      <c r="K975" s="142">
        <f>นครพนม!AN78</f>
        <v>672620.43</v>
      </c>
      <c r="L975" s="143">
        <f>นครพนม!AO78</f>
        <v>1784266.89</v>
      </c>
      <c r="M975" s="143">
        <f>นครพนม!AP78</f>
        <v>1913163.0499999998</v>
      </c>
      <c r="N975" s="139"/>
      <c r="O975" s="139"/>
      <c r="P975" s="139"/>
      <c r="Q975" s="131">
        <f t="shared" si="36"/>
        <v>-128896.15999999992</v>
      </c>
      <c r="R975" s="132">
        <f t="shared" si="37"/>
        <v>816.22456084171995</v>
      </c>
    </row>
    <row r="976" spans="1:18" s="150" customFormat="1" x14ac:dyDescent="0.4">
      <c r="A976" s="144">
        <v>5</v>
      </c>
      <c r="B976" s="145" t="s">
        <v>58</v>
      </c>
      <c r="C976" s="145"/>
      <c r="D976" s="145"/>
      <c r="E976" s="145" t="s">
        <v>77</v>
      </c>
      <c r="F976" s="145"/>
      <c r="G976" s="145" t="s">
        <v>558</v>
      </c>
      <c r="H976" s="151">
        <f>SUM(H960:H974)</f>
        <v>47499</v>
      </c>
      <c r="I976" s="144"/>
      <c r="J976" s="147">
        <f>SUM(J960:J974)</f>
        <v>6233636.8199999994</v>
      </c>
      <c r="K976" s="147">
        <f>SUM(K960:K974)</f>
        <v>5755592.46</v>
      </c>
      <c r="L976" s="147">
        <f>SUM(L960:L974)</f>
        <v>36158614.149999999</v>
      </c>
      <c r="M976" s="147">
        <f>SUM(M960:M974)</f>
        <v>36190640.410000004</v>
      </c>
      <c r="N976" s="145">
        <v>15</v>
      </c>
      <c r="O976" s="145">
        <v>15</v>
      </c>
      <c r="P976" s="145">
        <f>N976-O976</f>
        <v>0</v>
      </c>
      <c r="Q976" s="148">
        <f t="shared" si="36"/>
        <v>-32026.260000005364</v>
      </c>
      <c r="R976" s="149">
        <f>L976/H976</f>
        <v>761.25000842122984</v>
      </c>
    </row>
    <row r="977" spans="1:18" x14ac:dyDescent="0.4">
      <c r="A977" s="138">
        <v>1</v>
      </c>
      <c r="B977" s="139" t="s">
        <v>58</v>
      </c>
      <c r="C977" s="139" t="s">
        <v>559</v>
      </c>
      <c r="D977" s="139" t="s">
        <v>107</v>
      </c>
      <c r="E977" s="139" t="s">
        <v>560</v>
      </c>
      <c r="F977" s="139" t="s">
        <v>210</v>
      </c>
      <c r="G977" s="139" t="s">
        <v>561</v>
      </c>
      <c r="H977" s="140"/>
      <c r="I977" s="138"/>
      <c r="J977" s="141"/>
      <c r="K977" s="142"/>
      <c r="L977" s="143"/>
      <c r="M977" s="143"/>
      <c r="N977" s="139"/>
      <c r="O977" s="139"/>
      <c r="P977" s="139"/>
    </row>
    <row r="978" spans="1:18" x14ac:dyDescent="0.4">
      <c r="A978" s="138">
        <v>2</v>
      </c>
      <c r="B978" s="139" t="s">
        <v>58</v>
      </c>
      <c r="C978" s="139" t="s">
        <v>559</v>
      </c>
      <c r="D978" s="139" t="s">
        <v>107</v>
      </c>
      <c r="E978" s="139" t="s">
        <v>560</v>
      </c>
      <c r="F978" s="139" t="s">
        <v>180</v>
      </c>
      <c r="G978" s="139" t="s">
        <v>1344</v>
      </c>
      <c r="H978" s="140">
        <v>3311</v>
      </c>
      <c r="I978" s="138">
        <v>3</v>
      </c>
      <c r="J978" s="141">
        <f>นครพนม!F79</f>
        <v>150484.6</v>
      </c>
      <c r="K978" s="142">
        <f>นครพนม!AN79</f>
        <v>182897.46000000002</v>
      </c>
      <c r="L978" s="143">
        <f>นครพนม!AO79</f>
        <v>2546423.25</v>
      </c>
      <c r="M978" s="143">
        <f>นครพนม!AP79</f>
        <v>2604029.1799999997</v>
      </c>
      <c r="N978" s="139"/>
      <c r="O978" s="139"/>
      <c r="P978" s="139"/>
      <c r="Q978" s="131">
        <f t="shared" si="36"/>
        <v>-57605.929999999702</v>
      </c>
      <c r="R978" s="132">
        <f t="shared" si="37"/>
        <v>769.07980972515861</v>
      </c>
    </row>
    <row r="979" spans="1:18" x14ac:dyDescent="0.4">
      <c r="A979" s="138">
        <v>3</v>
      </c>
      <c r="B979" s="139" t="s">
        <v>58</v>
      </c>
      <c r="C979" s="139" t="s">
        <v>559</v>
      </c>
      <c r="D979" s="139" t="s">
        <v>107</v>
      </c>
      <c r="E979" s="139" t="s">
        <v>560</v>
      </c>
      <c r="F979" s="139" t="s">
        <v>180</v>
      </c>
      <c r="G979" s="139" t="s">
        <v>1345</v>
      </c>
      <c r="H979" s="140">
        <v>2139</v>
      </c>
      <c r="I979" s="138">
        <v>2</v>
      </c>
      <c r="J979" s="141">
        <f>นครพนม!F80</f>
        <v>107198.88</v>
      </c>
      <c r="K979" s="142">
        <f>นครพนม!AN80</f>
        <v>109147</v>
      </c>
      <c r="L979" s="143">
        <f>นครพนม!AO80</f>
        <v>1972688.06</v>
      </c>
      <c r="M979" s="143">
        <f>นครพนม!AP80</f>
        <v>2333407.38</v>
      </c>
      <c r="N979" s="139"/>
      <c r="O979" s="139"/>
      <c r="P979" s="139"/>
      <c r="Q979" s="131">
        <f t="shared" si="36"/>
        <v>-360719.31999999983</v>
      </c>
      <c r="R979" s="132">
        <f t="shared" si="37"/>
        <v>922.24780738662935</v>
      </c>
    </row>
    <row r="980" spans="1:18" x14ac:dyDescent="0.4">
      <c r="A980" s="138">
        <v>4</v>
      </c>
      <c r="B980" s="139" t="s">
        <v>58</v>
      </c>
      <c r="C980" s="139" t="s">
        <v>559</v>
      </c>
      <c r="D980" s="139" t="s">
        <v>107</v>
      </c>
      <c r="E980" s="139" t="s">
        <v>560</v>
      </c>
      <c r="F980" s="139" t="s">
        <v>180</v>
      </c>
      <c r="G980" s="139" t="s">
        <v>1346</v>
      </c>
      <c r="H980" s="140">
        <v>4074</v>
      </c>
      <c r="I980" s="138">
        <v>3</v>
      </c>
      <c r="J980" s="141">
        <f>นครพนม!F81</f>
        <v>403067.4</v>
      </c>
      <c r="K980" s="142">
        <f>นครพนม!AN81</f>
        <v>339752.86</v>
      </c>
      <c r="L980" s="143">
        <f>นครพนม!AO81</f>
        <v>2895886.89</v>
      </c>
      <c r="M980" s="143">
        <f>นครพนม!AP81</f>
        <v>3035499.42</v>
      </c>
      <c r="N980" s="139"/>
      <c r="O980" s="139"/>
      <c r="P980" s="139"/>
      <c r="Q980" s="131">
        <f t="shared" si="36"/>
        <v>-139612.5299999998</v>
      </c>
      <c r="R980" s="132">
        <f t="shared" si="37"/>
        <v>710.82152430044187</v>
      </c>
    </row>
    <row r="981" spans="1:18" x14ac:dyDescent="0.4">
      <c r="A981" s="138">
        <v>5</v>
      </c>
      <c r="B981" s="139" t="s">
        <v>58</v>
      </c>
      <c r="C981" s="139" t="s">
        <v>559</v>
      </c>
      <c r="D981" s="139" t="s">
        <v>107</v>
      </c>
      <c r="E981" s="139" t="s">
        <v>560</v>
      </c>
      <c r="F981" s="139" t="s">
        <v>180</v>
      </c>
      <c r="G981" s="139" t="s">
        <v>1347</v>
      </c>
      <c r="H981" s="140">
        <v>2831</v>
      </c>
      <c r="I981" s="138">
        <v>2</v>
      </c>
      <c r="J981" s="141">
        <f>นครพนม!F82</f>
        <v>188011.62</v>
      </c>
      <c r="K981" s="142">
        <f>นครพนม!AN82</f>
        <v>91308.9</v>
      </c>
      <c r="L981" s="143">
        <f>นครพนม!AO82</f>
        <v>2602638.4699999997</v>
      </c>
      <c r="M981" s="143">
        <f>นครพนม!AP82</f>
        <v>2799520.52</v>
      </c>
      <c r="N981" s="139"/>
      <c r="O981" s="139"/>
      <c r="P981" s="139"/>
      <c r="Q981" s="131">
        <f t="shared" si="36"/>
        <v>-196882.05000000028</v>
      </c>
      <c r="R981" s="132">
        <f t="shared" si="37"/>
        <v>919.33538325679967</v>
      </c>
    </row>
    <row r="982" spans="1:18" x14ac:dyDescent="0.4">
      <c r="A982" s="138">
        <v>6</v>
      </c>
      <c r="B982" s="139" t="s">
        <v>58</v>
      </c>
      <c r="C982" s="139" t="s">
        <v>559</v>
      </c>
      <c r="D982" s="139" t="s">
        <v>107</v>
      </c>
      <c r="E982" s="139" t="s">
        <v>560</v>
      </c>
      <c r="F982" s="139" t="s">
        <v>180</v>
      </c>
      <c r="G982" s="139" t="s">
        <v>1348</v>
      </c>
      <c r="H982" s="140">
        <v>3099</v>
      </c>
      <c r="I982" s="138">
        <v>3</v>
      </c>
      <c r="J982" s="141">
        <f>นครพนม!F83</f>
        <v>259737.58</v>
      </c>
      <c r="K982" s="142">
        <f>นครพนม!AN83</f>
        <v>270765.02999999997</v>
      </c>
      <c r="L982" s="143">
        <f>นครพนม!AO83</f>
        <v>3163585.87</v>
      </c>
      <c r="M982" s="143">
        <f>นครพนม!AP83</f>
        <v>3218939.8599999994</v>
      </c>
      <c r="N982" s="139"/>
      <c r="O982" s="139"/>
      <c r="P982" s="139"/>
      <c r="Q982" s="131">
        <f t="shared" si="36"/>
        <v>-55353.989999999292</v>
      </c>
      <c r="R982" s="132">
        <f t="shared" si="37"/>
        <v>1020.8408744756373</v>
      </c>
    </row>
    <row r="983" spans="1:18" x14ac:dyDescent="0.4">
      <c r="A983" s="138">
        <v>7</v>
      </c>
      <c r="B983" s="139" t="s">
        <v>58</v>
      </c>
      <c r="C983" s="139" t="s">
        <v>559</v>
      </c>
      <c r="D983" s="139" t="s">
        <v>107</v>
      </c>
      <c r="E983" s="139" t="s">
        <v>560</v>
      </c>
      <c r="F983" s="139" t="s">
        <v>180</v>
      </c>
      <c r="G983" s="139" t="s">
        <v>1349</v>
      </c>
      <c r="H983" s="140">
        <v>1867</v>
      </c>
      <c r="I983" s="138">
        <v>2</v>
      </c>
      <c r="J983" s="141">
        <f>นครพนม!F84</f>
        <v>294194.87</v>
      </c>
      <c r="K983" s="142">
        <f>นครพนม!AN84</f>
        <v>293126.44</v>
      </c>
      <c r="L983" s="143">
        <f>นครพนม!AO84</f>
        <v>2670996.91</v>
      </c>
      <c r="M983" s="143">
        <f>นครพนม!AP84</f>
        <v>2609500.9299999997</v>
      </c>
      <c r="N983" s="139"/>
      <c r="O983" s="139"/>
      <c r="P983" s="139"/>
      <c r="Q983" s="131">
        <f t="shared" si="36"/>
        <v>61495.980000000447</v>
      </c>
      <c r="R983" s="132">
        <f t="shared" si="37"/>
        <v>1430.6357311194431</v>
      </c>
    </row>
    <row r="984" spans="1:18" x14ac:dyDescent="0.4">
      <c r="A984" s="138">
        <v>8</v>
      </c>
      <c r="B984" s="139" t="s">
        <v>58</v>
      </c>
      <c r="C984" s="139" t="s">
        <v>559</v>
      </c>
      <c r="D984" s="139" t="s">
        <v>107</v>
      </c>
      <c r="E984" s="139" t="s">
        <v>560</v>
      </c>
      <c r="F984" s="139" t="s">
        <v>180</v>
      </c>
      <c r="G984" s="139" t="s">
        <v>1350</v>
      </c>
      <c r="H984" s="140">
        <v>2692</v>
      </c>
      <c r="I984" s="138">
        <v>2</v>
      </c>
      <c r="J984" s="141">
        <f>นครพนม!F85</f>
        <v>317350.32</v>
      </c>
      <c r="K984" s="142">
        <f>นครพนม!AN85</f>
        <v>341661.03</v>
      </c>
      <c r="L984" s="143">
        <f>นครพนม!AO85</f>
        <v>2096788.97</v>
      </c>
      <c r="M984" s="143">
        <f>นครพนม!AP85</f>
        <v>2589002.04</v>
      </c>
      <c r="N984" s="139"/>
      <c r="O984" s="139"/>
      <c r="P984" s="139"/>
      <c r="Q984" s="131">
        <f t="shared" si="36"/>
        <v>-492213.07000000007</v>
      </c>
      <c r="R984" s="132">
        <f t="shared" si="37"/>
        <v>778.89634843982174</v>
      </c>
    </row>
    <row r="985" spans="1:18" x14ac:dyDescent="0.4">
      <c r="A985" s="138">
        <v>9</v>
      </c>
      <c r="B985" s="139" t="s">
        <v>58</v>
      </c>
      <c r="C985" s="139" t="s">
        <v>559</v>
      </c>
      <c r="D985" s="139" t="s">
        <v>107</v>
      </c>
      <c r="E985" s="139" t="s">
        <v>560</v>
      </c>
      <c r="F985" s="139" t="s">
        <v>180</v>
      </c>
      <c r="G985" s="139" t="s">
        <v>1351</v>
      </c>
      <c r="H985" s="140">
        <v>1950</v>
      </c>
      <c r="I985" s="138">
        <v>2</v>
      </c>
      <c r="J985" s="141">
        <f>นครพนม!F86</f>
        <v>236376.45</v>
      </c>
      <c r="K985" s="142">
        <f>นครพนม!AN86</f>
        <v>254211.36000000002</v>
      </c>
      <c r="L985" s="143">
        <f>นครพนม!AO86</f>
        <v>2342457.58</v>
      </c>
      <c r="M985" s="143">
        <f>นครพนม!AP86</f>
        <v>2185245.4299999997</v>
      </c>
      <c r="N985" s="139"/>
      <c r="O985" s="139"/>
      <c r="P985" s="139"/>
      <c r="Q985" s="131">
        <f t="shared" si="36"/>
        <v>157212.15000000037</v>
      </c>
      <c r="R985" s="132">
        <f t="shared" si="37"/>
        <v>1201.2602974358974</v>
      </c>
    </row>
    <row r="986" spans="1:18" x14ac:dyDescent="0.4">
      <c r="A986" s="138">
        <v>10</v>
      </c>
      <c r="B986" s="139" t="s">
        <v>58</v>
      </c>
      <c r="C986" s="139" t="s">
        <v>559</v>
      </c>
      <c r="D986" s="139" t="s">
        <v>107</v>
      </c>
      <c r="E986" s="139" t="s">
        <v>560</v>
      </c>
      <c r="F986" s="139" t="s">
        <v>180</v>
      </c>
      <c r="G986" s="139" t="s">
        <v>1352</v>
      </c>
      <c r="H986" s="140">
        <v>2898</v>
      </c>
      <c r="I986" s="138">
        <v>2</v>
      </c>
      <c r="J986" s="141">
        <f>นครพนม!F87</f>
        <v>345586.39</v>
      </c>
      <c r="K986" s="142">
        <f>นครพนม!AN87</f>
        <v>317866.33999999997</v>
      </c>
      <c r="L986" s="143">
        <f>นครพนม!AO87</f>
        <v>2836190.38</v>
      </c>
      <c r="M986" s="143">
        <f>นครพนม!AP87</f>
        <v>2989483.66</v>
      </c>
      <c r="N986" s="139"/>
      <c r="O986" s="139"/>
      <c r="P986" s="139"/>
      <c r="Q986" s="131">
        <f t="shared" si="36"/>
        <v>-153293.28000000026</v>
      </c>
      <c r="R986" s="132">
        <f t="shared" si="37"/>
        <v>978.67162870945481</v>
      </c>
    </row>
    <row r="987" spans="1:18" s="236" customFormat="1" x14ac:dyDescent="0.4">
      <c r="A987" s="231">
        <v>11</v>
      </c>
      <c r="B987" s="232" t="s">
        <v>58</v>
      </c>
      <c r="C987" s="232" t="s">
        <v>559</v>
      </c>
      <c r="D987" s="232" t="s">
        <v>107</v>
      </c>
      <c r="E987" s="232" t="s">
        <v>560</v>
      </c>
      <c r="F987" s="232" t="s">
        <v>180</v>
      </c>
      <c r="G987" s="139" t="s">
        <v>1353</v>
      </c>
      <c r="H987" s="233">
        <v>1653</v>
      </c>
      <c r="I987" s="231">
        <v>2</v>
      </c>
      <c r="J987" s="141">
        <f>นครพนม!F88</f>
        <v>95339.54</v>
      </c>
      <c r="K987" s="142">
        <f>นครพนม!AN88</f>
        <v>61806.869999999995</v>
      </c>
      <c r="L987" s="143">
        <f>นครพนม!AO88</f>
        <v>2537977.15</v>
      </c>
      <c r="M987" s="143">
        <f>นครพนม!AP88</f>
        <v>2661411.4300000002</v>
      </c>
      <c r="N987" s="232"/>
      <c r="O987" s="232"/>
      <c r="P987" s="232"/>
      <c r="Q987" s="234">
        <f t="shared" si="36"/>
        <v>-123434.28000000026</v>
      </c>
      <c r="R987" s="235">
        <f t="shared" si="37"/>
        <v>1535.3763762855415</v>
      </c>
    </row>
    <row r="988" spans="1:18" s="150" customFormat="1" x14ac:dyDescent="0.4">
      <c r="A988" s="144">
        <v>6</v>
      </c>
      <c r="B988" s="145" t="s">
        <v>58</v>
      </c>
      <c r="C988" s="145"/>
      <c r="D988" s="145"/>
      <c r="E988" s="145" t="s">
        <v>77</v>
      </c>
      <c r="F988" s="145"/>
      <c r="G988" s="145" t="s">
        <v>562</v>
      </c>
      <c r="H988" s="151">
        <f>SUM(H977:H987)</f>
        <v>26514</v>
      </c>
      <c r="I988" s="144"/>
      <c r="J988" s="147">
        <f>SUM(J977:J987)</f>
        <v>2397347.6500000004</v>
      </c>
      <c r="K988" s="147">
        <f>SUM(K977:K987)</f>
        <v>2262543.29</v>
      </c>
      <c r="L988" s="147">
        <f>SUM(L977:L987)</f>
        <v>25665633.529999997</v>
      </c>
      <c r="M988" s="147">
        <f>SUM(M977:M987)</f>
        <v>27026039.849999998</v>
      </c>
      <c r="N988" s="145">
        <v>10</v>
      </c>
      <c r="O988" s="145">
        <v>10</v>
      </c>
      <c r="P988" s="145">
        <f>N988-O988</f>
        <v>0</v>
      </c>
      <c r="Q988" s="148">
        <f t="shared" si="36"/>
        <v>-1360406.3200000003</v>
      </c>
      <c r="R988" s="149">
        <f>L988/H988</f>
        <v>968.0030749792561</v>
      </c>
    </row>
    <row r="989" spans="1:18" x14ac:dyDescent="0.4">
      <c r="A989" s="138">
        <v>1</v>
      </c>
      <c r="B989" s="139" t="s">
        <v>58</v>
      </c>
      <c r="C989" s="139" t="s">
        <v>563</v>
      </c>
      <c r="D989" s="139" t="s">
        <v>114</v>
      </c>
      <c r="E989" s="139" t="s">
        <v>564</v>
      </c>
      <c r="F989" s="139" t="s">
        <v>210</v>
      </c>
      <c r="G989" s="139" t="s">
        <v>565</v>
      </c>
      <c r="H989" s="140"/>
      <c r="I989" s="138"/>
      <c r="J989" s="141"/>
      <c r="K989" s="142"/>
      <c r="L989" s="143"/>
      <c r="M989" s="143"/>
      <c r="N989" s="139"/>
      <c r="O989" s="139"/>
      <c r="P989" s="139"/>
    </row>
    <row r="990" spans="1:18" x14ac:dyDescent="0.4">
      <c r="A990" s="138">
        <v>2</v>
      </c>
      <c r="B990" s="139" t="s">
        <v>58</v>
      </c>
      <c r="C990" s="139" t="s">
        <v>563</v>
      </c>
      <c r="D990" s="139" t="s">
        <v>114</v>
      </c>
      <c r="E990" s="139" t="s">
        <v>564</v>
      </c>
      <c r="F990" s="139" t="s">
        <v>180</v>
      </c>
      <c r="G990" s="139" t="s">
        <v>1354</v>
      </c>
      <c r="H990" s="140">
        <v>3711</v>
      </c>
      <c r="I990" s="138">
        <v>3</v>
      </c>
      <c r="J990" s="141">
        <f>นครพนม!F89</f>
        <v>74828.42</v>
      </c>
      <c r="K990" s="142">
        <f>นครพนม!AN89</f>
        <v>314232.74</v>
      </c>
      <c r="L990" s="143">
        <f>นครพนม!AO89</f>
        <v>1054269.25</v>
      </c>
      <c r="M990" s="143">
        <f>นครพนม!AP89</f>
        <v>759204.21</v>
      </c>
      <c r="N990" s="139"/>
      <c r="O990" s="139"/>
      <c r="P990" s="139"/>
      <c r="Q990" s="131">
        <f t="shared" si="36"/>
        <v>295065.04000000004</v>
      </c>
      <c r="R990" s="132">
        <f t="shared" si="37"/>
        <v>284.09303422258154</v>
      </c>
    </row>
    <row r="991" spans="1:18" x14ac:dyDescent="0.4">
      <c r="A991" s="138">
        <v>3</v>
      </c>
      <c r="B991" s="139" t="s">
        <v>58</v>
      </c>
      <c r="C991" s="139" t="s">
        <v>563</v>
      </c>
      <c r="D991" s="139" t="s">
        <v>114</v>
      </c>
      <c r="E991" s="139" t="s">
        <v>564</v>
      </c>
      <c r="F991" s="139" t="s">
        <v>180</v>
      </c>
      <c r="G991" s="139" t="s">
        <v>1355</v>
      </c>
      <c r="H991" s="140">
        <v>1437</v>
      </c>
      <c r="I991" s="138">
        <v>1</v>
      </c>
      <c r="J991" s="141">
        <f>นครพนม!F90</f>
        <v>170973.77</v>
      </c>
      <c r="K991" s="142">
        <f>นครพนม!AN90</f>
        <v>192789.21999999997</v>
      </c>
      <c r="L991" s="143">
        <f>นครพนม!AO90</f>
        <v>1072433.5</v>
      </c>
      <c r="M991" s="143">
        <f>นครพนม!AP90</f>
        <v>1050674.48</v>
      </c>
      <c r="N991" s="139"/>
      <c r="O991" s="139"/>
      <c r="P991" s="139"/>
      <c r="Q991" s="131">
        <f t="shared" si="36"/>
        <v>21759.020000000019</v>
      </c>
      <c r="R991" s="132">
        <f t="shared" si="37"/>
        <v>746.30027835768965</v>
      </c>
    </row>
    <row r="992" spans="1:18" x14ac:dyDescent="0.4">
      <c r="A992" s="138">
        <v>4</v>
      </c>
      <c r="B992" s="139" t="s">
        <v>58</v>
      </c>
      <c r="C992" s="139" t="s">
        <v>563</v>
      </c>
      <c r="D992" s="139" t="s">
        <v>114</v>
      </c>
      <c r="E992" s="139" t="s">
        <v>564</v>
      </c>
      <c r="F992" s="139" t="s">
        <v>180</v>
      </c>
      <c r="G992" s="139" t="s">
        <v>1356</v>
      </c>
      <c r="H992" s="140">
        <v>3388</v>
      </c>
      <c r="I992" s="138">
        <v>3</v>
      </c>
      <c r="J992" s="141">
        <f>นครพนม!F91</f>
        <v>7501.92</v>
      </c>
      <c r="K992" s="142">
        <f>นครพนม!AN91</f>
        <v>53256.55</v>
      </c>
      <c r="L992" s="143">
        <f>นครพนม!AO91</f>
        <v>2664462.4699999997</v>
      </c>
      <c r="M992" s="143">
        <f>นครพนม!AP91</f>
        <v>2675927.79</v>
      </c>
      <c r="N992" s="139"/>
      <c r="O992" s="139"/>
      <c r="P992" s="139"/>
      <c r="Q992" s="131">
        <f t="shared" si="36"/>
        <v>-11465.320000000298</v>
      </c>
      <c r="R992" s="132">
        <f t="shared" si="37"/>
        <v>786.44110684769771</v>
      </c>
    </row>
    <row r="993" spans="1:18" x14ac:dyDescent="0.4">
      <c r="A993" s="138">
        <v>5</v>
      </c>
      <c r="B993" s="139" t="s">
        <v>58</v>
      </c>
      <c r="C993" s="139" t="s">
        <v>563</v>
      </c>
      <c r="D993" s="139" t="s">
        <v>114</v>
      </c>
      <c r="E993" s="139" t="s">
        <v>564</v>
      </c>
      <c r="F993" s="139" t="s">
        <v>180</v>
      </c>
      <c r="G993" s="139" t="s">
        <v>1357</v>
      </c>
      <c r="H993" s="140">
        <v>2340</v>
      </c>
      <c r="I993" s="138">
        <v>2</v>
      </c>
      <c r="J993" s="141">
        <f>นครพนม!F92</f>
        <v>160273.26</v>
      </c>
      <c r="K993" s="142">
        <f>นครพนม!AN92</f>
        <v>285987.7</v>
      </c>
      <c r="L993" s="143">
        <f>นครพนม!AO92</f>
        <v>1782634.4500000002</v>
      </c>
      <c r="M993" s="143">
        <f>นครพนม!AP92</f>
        <v>1794787.77</v>
      </c>
      <c r="N993" s="139"/>
      <c r="O993" s="139"/>
      <c r="P993" s="139"/>
      <c r="Q993" s="131">
        <f t="shared" si="36"/>
        <v>-12153.319999999832</v>
      </c>
      <c r="R993" s="132">
        <f t="shared" si="37"/>
        <v>761.80959401709413</v>
      </c>
    </row>
    <row r="994" spans="1:18" x14ac:dyDescent="0.4">
      <c r="A994" s="138">
        <v>6</v>
      </c>
      <c r="B994" s="139" t="s">
        <v>58</v>
      </c>
      <c r="C994" s="139" t="s">
        <v>563</v>
      </c>
      <c r="D994" s="139" t="s">
        <v>114</v>
      </c>
      <c r="E994" s="139" t="s">
        <v>564</v>
      </c>
      <c r="F994" s="139" t="s">
        <v>180</v>
      </c>
      <c r="G994" s="139" t="s">
        <v>1358</v>
      </c>
      <c r="H994" s="140">
        <v>2160</v>
      </c>
      <c r="I994" s="138">
        <v>2</v>
      </c>
      <c r="J994" s="141">
        <f>นครพนม!F93</f>
        <v>26217.47</v>
      </c>
      <c r="K994" s="142">
        <f>นครพนม!AN93</f>
        <v>102915.62</v>
      </c>
      <c r="L994" s="143">
        <f>นครพนม!AO93</f>
        <v>2209873.46</v>
      </c>
      <c r="M994" s="143">
        <f>นครพนม!AP93</f>
        <v>2138276.02</v>
      </c>
      <c r="N994" s="139"/>
      <c r="O994" s="139"/>
      <c r="P994" s="139"/>
      <c r="Q994" s="131">
        <f t="shared" si="36"/>
        <v>71597.439999999944</v>
      </c>
      <c r="R994" s="132">
        <f t="shared" si="37"/>
        <v>1023.0895648148148</v>
      </c>
    </row>
    <row r="995" spans="1:18" x14ac:dyDescent="0.4">
      <c r="A995" s="138">
        <v>7</v>
      </c>
      <c r="B995" s="139" t="s">
        <v>58</v>
      </c>
      <c r="C995" s="139" t="s">
        <v>563</v>
      </c>
      <c r="D995" s="139" t="s">
        <v>114</v>
      </c>
      <c r="E995" s="139" t="s">
        <v>564</v>
      </c>
      <c r="F995" s="139" t="s">
        <v>180</v>
      </c>
      <c r="G995" s="139" t="s">
        <v>1359</v>
      </c>
      <c r="H995" s="140">
        <v>1723</v>
      </c>
      <c r="I995" s="138">
        <v>2</v>
      </c>
      <c r="J995" s="141">
        <f>นครพนม!F94</f>
        <v>103453.63</v>
      </c>
      <c r="K995" s="142">
        <f>นครพนม!AN94</f>
        <v>127480.71</v>
      </c>
      <c r="L995" s="143">
        <f>นครพนม!AO94</f>
        <v>1456828.74</v>
      </c>
      <c r="M995" s="143">
        <f>นครพนม!AP94</f>
        <v>1359343.17</v>
      </c>
      <c r="N995" s="139"/>
      <c r="O995" s="139"/>
      <c r="P995" s="139"/>
      <c r="Q995" s="131">
        <f t="shared" si="36"/>
        <v>97485.570000000065</v>
      </c>
      <c r="R995" s="132">
        <f t="shared" si="37"/>
        <v>845.51871154962271</v>
      </c>
    </row>
    <row r="996" spans="1:18" x14ac:dyDescent="0.4">
      <c r="A996" s="138">
        <v>8</v>
      </c>
      <c r="B996" s="139" t="s">
        <v>58</v>
      </c>
      <c r="C996" s="139" t="s">
        <v>563</v>
      </c>
      <c r="D996" s="139" t="s">
        <v>114</v>
      </c>
      <c r="E996" s="139" t="s">
        <v>564</v>
      </c>
      <c r="F996" s="139" t="s">
        <v>180</v>
      </c>
      <c r="G996" s="139" t="s">
        <v>1360</v>
      </c>
      <c r="H996" s="140">
        <v>2675</v>
      </c>
      <c r="I996" s="138">
        <v>2</v>
      </c>
      <c r="J996" s="141">
        <f>นครพนม!F95</f>
        <v>249104.86</v>
      </c>
      <c r="K996" s="142">
        <f>นครพนม!AN95</f>
        <v>290911.37</v>
      </c>
      <c r="L996" s="143">
        <f>นครพนม!AO95</f>
        <v>2978421.18</v>
      </c>
      <c r="M996" s="143">
        <f>นครพนม!AP95</f>
        <v>2536806.84</v>
      </c>
      <c r="N996" s="139"/>
      <c r="O996" s="139"/>
      <c r="P996" s="139"/>
      <c r="Q996" s="131">
        <f t="shared" si="36"/>
        <v>441614.34000000032</v>
      </c>
      <c r="R996" s="132">
        <f t="shared" si="37"/>
        <v>1113.428478504673</v>
      </c>
    </row>
    <row r="997" spans="1:18" x14ac:dyDescent="0.4">
      <c r="A997" s="138">
        <v>9</v>
      </c>
      <c r="B997" s="139" t="s">
        <v>58</v>
      </c>
      <c r="C997" s="139" t="s">
        <v>563</v>
      </c>
      <c r="D997" s="139" t="s">
        <v>114</v>
      </c>
      <c r="E997" s="139" t="s">
        <v>564</v>
      </c>
      <c r="F997" s="139" t="s">
        <v>180</v>
      </c>
      <c r="G997" s="139" t="s">
        <v>1361</v>
      </c>
      <c r="H997" s="140">
        <v>1715</v>
      </c>
      <c r="I997" s="138">
        <v>2</v>
      </c>
      <c r="J997" s="141">
        <f>นครพนม!F96</f>
        <v>13825.37</v>
      </c>
      <c r="K997" s="142">
        <f>นครพนม!AN96</f>
        <v>148547.04999999999</v>
      </c>
      <c r="L997" s="143">
        <f>นครพนม!AO96</f>
        <v>1800997.98</v>
      </c>
      <c r="M997" s="143">
        <f>นครพนม!AP96</f>
        <v>1838271.81</v>
      </c>
      <c r="N997" s="139"/>
      <c r="O997" s="139"/>
      <c r="P997" s="139"/>
      <c r="Q997" s="131">
        <f t="shared" si="36"/>
        <v>-37273.830000000075</v>
      </c>
      <c r="R997" s="132">
        <f t="shared" si="37"/>
        <v>1050.1445947521865</v>
      </c>
    </row>
    <row r="998" spans="1:18" x14ac:dyDescent="0.4">
      <c r="A998" s="138">
        <v>10</v>
      </c>
      <c r="B998" s="139" t="s">
        <v>58</v>
      </c>
      <c r="C998" s="139" t="s">
        <v>563</v>
      </c>
      <c r="D998" s="139" t="s">
        <v>114</v>
      </c>
      <c r="E998" s="139" t="s">
        <v>564</v>
      </c>
      <c r="F998" s="139" t="s">
        <v>180</v>
      </c>
      <c r="G998" s="139" t="s">
        <v>1362</v>
      </c>
      <c r="H998" s="140">
        <v>3187</v>
      </c>
      <c r="I998" s="138">
        <v>3</v>
      </c>
      <c r="J998" s="141">
        <f>นครพนม!F97</f>
        <v>5921.9</v>
      </c>
      <c r="K998" s="142">
        <f>นครพนม!AN97</f>
        <v>61035.66</v>
      </c>
      <c r="L998" s="143">
        <f>นครพนม!AO97</f>
        <v>2355493.84</v>
      </c>
      <c r="M998" s="143">
        <f>นครพนม!AP97</f>
        <v>2390779.79</v>
      </c>
      <c r="N998" s="139"/>
      <c r="O998" s="139"/>
      <c r="P998" s="139"/>
      <c r="Q998" s="131">
        <f t="shared" si="36"/>
        <v>-35285.950000000186</v>
      </c>
      <c r="R998" s="132">
        <f t="shared" si="37"/>
        <v>739.09439598368363</v>
      </c>
    </row>
    <row r="999" spans="1:18" x14ac:dyDescent="0.4">
      <c r="A999" s="138">
        <v>11</v>
      </c>
      <c r="B999" s="139" t="s">
        <v>58</v>
      </c>
      <c r="C999" s="139" t="s">
        <v>563</v>
      </c>
      <c r="D999" s="139" t="s">
        <v>114</v>
      </c>
      <c r="E999" s="139" t="s">
        <v>564</v>
      </c>
      <c r="F999" s="139" t="s">
        <v>180</v>
      </c>
      <c r="G999" s="139" t="s">
        <v>1363</v>
      </c>
      <c r="H999" s="140">
        <v>2867</v>
      </c>
      <c r="I999" s="138">
        <v>2</v>
      </c>
      <c r="J999" s="141">
        <f>นครพนม!F98</f>
        <v>136472.43</v>
      </c>
      <c r="K999" s="142">
        <f>นครพนม!AN98</f>
        <v>189234.32</v>
      </c>
      <c r="L999" s="143">
        <f>นครพนม!AO98</f>
        <v>2656841.2999999998</v>
      </c>
      <c r="M999" s="143">
        <f>นครพนม!AP98</f>
        <v>2049861.77</v>
      </c>
      <c r="N999" s="139"/>
      <c r="O999" s="139"/>
      <c r="P999" s="139"/>
      <c r="Q999" s="131">
        <f t="shared" si="36"/>
        <v>606979.5299999998</v>
      </c>
      <c r="R999" s="132">
        <f t="shared" si="37"/>
        <v>926.69734914544813</v>
      </c>
    </row>
    <row r="1000" spans="1:18" x14ac:dyDescent="0.4">
      <c r="A1000" s="138">
        <v>12</v>
      </c>
      <c r="B1000" s="139" t="s">
        <v>58</v>
      </c>
      <c r="C1000" s="139" t="s">
        <v>563</v>
      </c>
      <c r="D1000" s="139" t="s">
        <v>114</v>
      </c>
      <c r="E1000" s="139" t="s">
        <v>564</v>
      </c>
      <c r="F1000" s="139" t="s">
        <v>180</v>
      </c>
      <c r="G1000" s="139" t="s">
        <v>1364</v>
      </c>
      <c r="H1000" s="140">
        <v>3076</v>
      </c>
      <c r="I1000" s="138">
        <v>3</v>
      </c>
      <c r="J1000" s="141">
        <f>นครพนม!F99</f>
        <v>134633.51999999999</v>
      </c>
      <c r="K1000" s="142">
        <f>นครพนม!AN99</f>
        <v>330897.28000000003</v>
      </c>
      <c r="L1000" s="143">
        <f>นครพนม!AO99</f>
        <v>2710809.3200000003</v>
      </c>
      <c r="M1000" s="143">
        <f>นครพนม!AP99</f>
        <v>2727312.87</v>
      </c>
      <c r="N1000" s="139"/>
      <c r="O1000" s="139"/>
      <c r="P1000" s="139"/>
      <c r="Q1000" s="131">
        <f t="shared" si="36"/>
        <v>-16503.549999999814</v>
      </c>
      <c r="R1000" s="132">
        <f t="shared" si="37"/>
        <v>881.27741222366717</v>
      </c>
    </row>
    <row r="1001" spans="1:18" x14ac:dyDescent="0.4">
      <c r="A1001" s="138">
        <v>13</v>
      </c>
      <c r="B1001" s="139" t="s">
        <v>58</v>
      </c>
      <c r="C1001" s="139" t="s">
        <v>563</v>
      </c>
      <c r="D1001" s="139" t="s">
        <v>114</v>
      </c>
      <c r="E1001" s="139" t="s">
        <v>564</v>
      </c>
      <c r="F1001" s="139" t="s">
        <v>180</v>
      </c>
      <c r="G1001" s="139" t="s">
        <v>1365</v>
      </c>
      <c r="H1001" s="140">
        <v>2086</v>
      </c>
      <c r="I1001" s="138">
        <v>2</v>
      </c>
      <c r="J1001" s="141">
        <f>นครพนม!F100</f>
        <v>77367.77</v>
      </c>
      <c r="K1001" s="142">
        <f>นครพนม!AN100</f>
        <v>63284.5</v>
      </c>
      <c r="L1001" s="143">
        <f>นครพนม!AO100</f>
        <v>2257609.09</v>
      </c>
      <c r="M1001" s="143">
        <f>นครพนม!AP100</f>
        <v>2065590.75</v>
      </c>
      <c r="N1001" s="139"/>
      <c r="O1001" s="139"/>
      <c r="P1001" s="139"/>
      <c r="Q1001" s="131">
        <f t="shared" si="36"/>
        <v>192018.33999999985</v>
      </c>
      <c r="R1001" s="132">
        <f t="shared" si="37"/>
        <v>1082.2670613614573</v>
      </c>
    </row>
    <row r="1002" spans="1:18" x14ac:dyDescent="0.4">
      <c r="A1002" s="138">
        <v>14</v>
      </c>
      <c r="B1002" s="139" t="s">
        <v>58</v>
      </c>
      <c r="C1002" s="139" t="s">
        <v>563</v>
      </c>
      <c r="D1002" s="139" t="s">
        <v>114</v>
      </c>
      <c r="E1002" s="139" t="s">
        <v>564</v>
      </c>
      <c r="F1002" s="139" t="s">
        <v>180</v>
      </c>
      <c r="G1002" s="139" t="s">
        <v>1366</v>
      </c>
      <c r="H1002" s="140">
        <v>1893</v>
      </c>
      <c r="I1002" s="138">
        <v>2</v>
      </c>
      <c r="J1002" s="141">
        <f>นครพนม!F101</f>
        <v>154228.67000000001</v>
      </c>
      <c r="K1002" s="142">
        <f>นครพนม!AN101</f>
        <v>765060.86</v>
      </c>
      <c r="L1002" s="143">
        <f>นครพนม!AO101</f>
        <v>2233488.67</v>
      </c>
      <c r="M1002" s="143">
        <f>นครพนม!AP101</f>
        <v>2370668.48</v>
      </c>
      <c r="N1002" s="139"/>
      <c r="O1002" s="139"/>
      <c r="P1002" s="139"/>
      <c r="Q1002" s="131">
        <f t="shared" si="36"/>
        <v>-137179.81000000006</v>
      </c>
      <c r="R1002" s="132">
        <f t="shared" si="37"/>
        <v>1179.8672319070258</v>
      </c>
    </row>
    <row r="1003" spans="1:18" x14ac:dyDescent="0.4">
      <c r="A1003" s="138">
        <v>15</v>
      </c>
      <c r="B1003" s="139" t="s">
        <v>58</v>
      </c>
      <c r="C1003" s="139" t="s">
        <v>563</v>
      </c>
      <c r="D1003" s="139" t="s">
        <v>114</v>
      </c>
      <c r="E1003" s="139" t="s">
        <v>564</v>
      </c>
      <c r="F1003" s="139" t="s">
        <v>180</v>
      </c>
      <c r="G1003" s="139" t="s">
        <v>1367</v>
      </c>
      <c r="H1003" s="140">
        <v>2677</v>
      </c>
      <c r="I1003" s="138">
        <v>2</v>
      </c>
      <c r="J1003" s="141">
        <f>นครพนม!F102</f>
        <v>106606.38</v>
      </c>
      <c r="K1003" s="142">
        <f>นครพนม!AN102</f>
        <v>197563.1</v>
      </c>
      <c r="L1003" s="143">
        <f>นครพนม!AO102</f>
        <v>2543212.02</v>
      </c>
      <c r="M1003" s="143">
        <f>นครพนม!AP102</f>
        <v>2421506.17</v>
      </c>
      <c r="N1003" s="139"/>
      <c r="O1003" s="139"/>
      <c r="P1003" s="139"/>
      <c r="Q1003" s="131">
        <f t="shared" si="36"/>
        <v>121705.85000000009</v>
      </c>
      <c r="R1003" s="132">
        <f t="shared" si="37"/>
        <v>950.02316772506538</v>
      </c>
    </row>
    <row r="1004" spans="1:18" x14ac:dyDescent="0.4">
      <c r="A1004" s="138">
        <v>16</v>
      </c>
      <c r="B1004" s="139" t="s">
        <v>58</v>
      </c>
      <c r="C1004" s="139" t="s">
        <v>563</v>
      </c>
      <c r="D1004" s="139" t="s">
        <v>114</v>
      </c>
      <c r="E1004" s="139" t="s">
        <v>564</v>
      </c>
      <c r="F1004" s="139" t="s">
        <v>180</v>
      </c>
      <c r="G1004" s="139" t="s">
        <v>1368</v>
      </c>
      <c r="H1004" s="140">
        <v>2827</v>
      </c>
      <c r="I1004" s="138">
        <v>2</v>
      </c>
      <c r="J1004" s="141">
        <f>นครพนม!F103</f>
        <v>173499.67</v>
      </c>
      <c r="K1004" s="142">
        <f>นครพนม!AN103</f>
        <v>260593.14</v>
      </c>
      <c r="L1004" s="143">
        <f>นครพนม!AO103</f>
        <v>2364922.7999999998</v>
      </c>
      <c r="M1004" s="143">
        <f>นครพนม!AP103</f>
        <v>2285771.12</v>
      </c>
      <c r="N1004" s="139"/>
      <c r="O1004" s="139"/>
      <c r="P1004" s="139"/>
      <c r="Q1004" s="131">
        <f t="shared" si="36"/>
        <v>79151.679999999702</v>
      </c>
      <c r="R1004" s="132">
        <f t="shared" si="37"/>
        <v>836.54856738592139</v>
      </c>
    </row>
    <row r="1005" spans="1:18" x14ac:dyDescent="0.4">
      <c r="A1005" s="138">
        <v>17</v>
      </c>
      <c r="B1005" s="139" t="s">
        <v>58</v>
      </c>
      <c r="C1005" s="139" t="s">
        <v>563</v>
      </c>
      <c r="D1005" s="139" t="s">
        <v>114</v>
      </c>
      <c r="E1005" s="139" t="s">
        <v>564</v>
      </c>
      <c r="F1005" s="139" t="s">
        <v>180</v>
      </c>
      <c r="G1005" s="139" t="s">
        <v>1369</v>
      </c>
      <c r="H1005" s="140">
        <v>3372</v>
      </c>
      <c r="I1005" s="138">
        <v>3</v>
      </c>
      <c r="J1005" s="141">
        <f>นครพนม!F104</f>
        <v>5183.38</v>
      </c>
      <c r="K1005" s="142">
        <f>นครพนม!AN104</f>
        <v>91120.92</v>
      </c>
      <c r="L1005" s="143">
        <f>นครพนม!AO104</f>
        <v>2116162.6799999997</v>
      </c>
      <c r="M1005" s="143">
        <f>นครพนม!AP104</f>
        <v>2300869</v>
      </c>
      <c r="N1005" s="139"/>
      <c r="O1005" s="139"/>
      <c r="P1005" s="139"/>
      <c r="Q1005" s="131">
        <f t="shared" si="36"/>
        <v>-184706.3200000003</v>
      </c>
      <c r="R1005" s="132">
        <f t="shared" si="37"/>
        <v>627.5690035587188</v>
      </c>
    </row>
    <row r="1006" spans="1:18" x14ac:dyDescent="0.4">
      <c r="A1006" s="138">
        <v>18</v>
      </c>
      <c r="B1006" s="139" t="s">
        <v>58</v>
      </c>
      <c r="C1006" s="139" t="s">
        <v>563</v>
      </c>
      <c r="D1006" s="139" t="s">
        <v>114</v>
      </c>
      <c r="E1006" s="139" t="s">
        <v>564</v>
      </c>
      <c r="F1006" s="139" t="s">
        <v>180</v>
      </c>
      <c r="G1006" s="139" t="s">
        <v>1370</v>
      </c>
      <c r="H1006" s="140">
        <v>1747</v>
      </c>
      <c r="I1006" s="138">
        <v>2</v>
      </c>
      <c r="J1006" s="141">
        <f>นครพนม!F105</f>
        <v>127053.65</v>
      </c>
      <c r="K1006" s="142">
        <f>นครพนม!AN105</f>
        <v>167107.79999999999</v>
      </c>
      <c r="L1006" s="143">
        <f>นครพนม!AO105</f>
        <v>2488107.54</v>
      </c>
      <c r="M1006" s="143">
        <f>นครพนม!AP105</f>
        <v>2562977.84</v>
      </c>
      <c r="N1006" s="139"/>
      <c r="O1006" s="139"/>
      <c r="P1006" s="139"/>
      <c r="Q1006" s="131">
        <f t="shared" si="36"/>
        <v>-74870.299999999814</v>
      </c>
      <c r="R1006" s="132">
        <f t="shared" si="37"/>
        <v>1424.2172524327418</v>
      </c>
    </row>
    <row r="1007" spans="1:18" x14ac:dyDescent="0.4">
      <c r="A1007" s="138">
        <v>19</v>
      </c>
      <c r="B1007" s="139" t="s">
        <v>58</v>
      </c>
      <c r="C1007" s="139" t="s">
        <v>563</v>
      </c>
      <c r="D1007" s="139" t="s">
        <v>114</v>
      </c>
      <c r="E1007" s="139" t="s">
        <v>564</v>
      </c>
      <c r="F1007" s="139" t="s">
        <v>180</v>
      </c>
      <c r="G1007" s="139" t="s">
        <v>1371</v>
      </c>
      <c r="H1007" s="140">
        <v>2607</v>
      </c>
      <c r="I1007" s="138">
        <v>2</v>
      </c>
      <c r="J1007" s="141">
        <f>นครพนม!F106</f>
        <v>115740.57</v>
      </c>
      <c r="K1007" s="142">
        <f>นครพนม!AN106</f>
        <v>110620.28</v>
      </c>
      <c r="L1007" s="143">
        <f>นครพนม!AO106</f>
        <v>2001677.54</v>
      </c>
      <c r="M1007" s="143">
        <f>นครพนม!AP106</f>
        <v>1997003.81</v>
      </c>
      <c r="N1007" s="139"/>
      <c r="O1007" s="139"/>
      <c r="P1007" s="139"/>
      <c r="Q1007" s="131">
        <f t="shared" si="36"/>
        <v>4673.7299999999814</v>
      </c>
      <c r="R1007" s="132">
        <f t="shared" si="37"/>
        <v>767.80879938626776</v>
      </c>
    </row>
    <row r="1008" spans="1:18" x14ac:dyDescent="0.4">
      <c r="A1008" s="138">
        <v>20</v>
      </c>
      <c r="B1008" s="139" t="s">
        <v>58</v>
      </c>
      <c r="C1008" s="139" t="s">
        <v>563</v>
      </c>
      <c r="D1008" s="139" t="s">
        <v>114</v>
      </c>
      <c r="E1008" s="139" t="s">
        <v>564</v>
      </c>
      <c r="F1008" s="139" t="s">
        <v>180</v>
      </c>
      <c r="G1008" s="139" t="s">
        <v>1372</v>
      </c>
      <c r="H1008" s="140">
        <v>2124</v>
      </c>
      <c r="I1008" s="138">
        <v>2</v>
      </c>
      <c r="J1008" s="141">
        <f>นครพนม!F107</f>
        <v>428826.48</v>
      </c>
      <c r="K1008" s="142">
        <f>นครพนม!AN107</f>
        <v>498820.82999999996</v>
      </c>
      <c r="L1008" s="143">
        <f>นครพนม!AO107</f>
        <v>2064035.7</v>
      </c>
      <c r="M1008" s="143">
        <f>นครพนม!AP107</f>
        <v>1706561.01</v>
      </c>
      <c r="N1008" s="139"/>
      <c r="O1008" s="139"/>
      <c r="P1008" s="139"/>
      <c r="Q1008" s="131">
        <f t="shared" si="36"/>
        <v>357474.68999999994</v>
      </c>
      <c r="R1008" s="132">
        <f t="shared" si="37"/>
        <v>971.76822033898304</v>
      </c>
    </row>
    <row r="1009" spans="1:18" s="150" customFormat="1" x14ac:dyDescent="0.4">
      <c r="A1009" s="144">
        <v>7</v>
      </c>
      <c r="B1009" s="145" t="s">
        <v>58</v>
      </c>
      <c r="C1009" s="145"/>
      <c r="D1009" s="145"/>
      <c r="E1009" s="237" t="s">
        <v>77</v>
      </c>
      <c r="F1009" s="237"/>
      <c r="G1009" s="237" t="s">
        <v>566</v>
      </c>
      <c r="H1009" s="151">
        <f>SUM(H989:H1008)</f>
        <v>47612</v>
      </c>
      <c r="I1009" s="144"/>
      <c r="J1009" s="147">
        <f>SUM(J989:J1008)</f>
        <v>2271713.12</v>
      </c>
      <c r="K1009" s="147">
        <f>SUM(K989:K1008)</f>
        <v>4251459.6499999994</v>
      </c>
      <c r="L1009" s="147">
        <f>SUM(L989:L1008)</f>
        <v>40812281.530000001</v>
      </c>
      <c r="M1009" s="147">
        <f>SUM(M989:M1008)</f>
        <v>39032194.700000003</v>
      </c>
      <c r="N1009" s="145">
        <v>19</v>
      </c>
      <c r="O1009" s="145">
        <v>19</v>
      </c>
      <c r="P1009" s="145">
        <f>N1009-O1009</f>
        <v>0</v>
      </c>
      <c r="Q1009" s="148">
        <f t="shared" si="36"/>
        <v>1780086.8299999982</v>
      </c>
      <c r="R1009" s="149">
        <f>L1009/H1009</f>
        <v>857.1847754767706</v>
      </c>
    </row>
    <row r="1010" spans="1:18" x14ac:dyDescent="0.4">
      <c r="A1010" s="138">
        <v>1</v>
      </c>
      <c r="B1010" s="139" t="s">
        <v>58</v>
      </c>
      <c r="C1010" s="139" t="s">
        <v>567</v>
      </c>
      <c r="D1010" s="139" t="s">
        <v>121</v>
      </c>
      <c r="E1010" s="139" t="s">
        <v>568</v>
      </c>
      <c r="F1010" s="139" t="s">
        <v>210</v>
      </c>
      <c r="G1010" s="139" t="s">
        <v>569</v>
      </c>
      <c r="H1010" s="140"/>
      <c r="I1010" s="138"/>
      <c r="J1010" s="141"/>
      <c r="K1010" s="142"/>
      <c r="L1010" s="143"/>
      <c r="M1010" s="143"/>
      <c r="N1010" s="139"/>
      <c r="O1010" s="139"/>
      <c r="P1010" s="139"/>
    </row>
    <row r="1011" spans="1:18" x14ac:dyDescent="0.4">
      <c r="A1011" s="138">
        <v>2</v>
      </c>
      <c r="B1011" s="139" t="s">
        <v>58</v>
      </c>
      <c r="C1011" s="139" t="s">
        <v>567</v>
      </c>
      <c r="D1011" s="139" t="s">
        <v>121</v>
      </c>
      <c r="E1011" s="139" t="s">
        <v>568</v>
      </c>
      <c r="F1011" s="139" t="s">
        <v>180</v>
      </c>
      <c r="G1011" s="139" t="s">
        <v>1373</v>
      </c>
      <c r="H1011" s="140">
        <v>2908</v>
      </c>
      <c r="I1011" s="138">
        <v>2</v>
      </c>
      <c r="J1011" s="141">
        <f>นครพนม!F108</f>
        <v>182534.38</v>
      </c>
      <c r="K1011" s="142">
        <f>นครพนม!AN108</f>
        <v>221552.96000000002</v>
      </c>
      <c r="L1011" s="143">
        <f>นครพนม!AO108</f>
        <v>2367593.25</v>
      </c>
      <c r="M1011" s="143">
        <f>นครพนม!AP108</f>
        <v>2486791.1800000002</v>
      </c>
      <c r="N1011" s="139"/>
      <c r="O1011" s="139"/>
      <c r="P1011" s="139"/>
      <c r="Q1011" s="131">
        <f t="shared" si="36"/>
        <v>-119197.93000000017</v>
      </c>
      <c r="R1011" s="132">
        <f t="shared" si="37"/>
        <v>814.1654917469051</v>
      </c>
    </row>
    <row r="1012" spans="1:18" x14ac:dyDescent="0.4">
      <c r="A1012" s="138">
        <v>3</v>
      </c>
      <c r="B1012" s="139" t="s">
        <v>58</v>
      </c>
      <c r="C1012" s="139" t="s">
        <v>567</v>
      </c>
      <c r="D1012" s="139" t="s">
        <v>121</v>
      </c>
      <c r="E1012" s="139" t="s">
        <v>568</v>
      </c>
      <c r="F1012" s="139" t="s">
        <v>180</v>
      </c>
      <c r="G1012" s="139" t="s">
        <v>1374</v>
      </c>
      <c r="H1012" s="140">
        <v>2944</v>
      </c>
      <c r="I1012" s="138">
        <v>2</v>
      </c>
      <c r="J1012" s="141">
        <f>นครพนม!F109</f>
        <v>482178.42</v>
      </c>
      <c r="K1012" s="142">
        <f>นครพนม!AN109</f>
        <v>528245.54999999993</v>
      </c>
      <c r="L1012" s="143">
        <f>นครพนม!AO109</f>
        <v>2071132.1400000001</v>
      </c>
      <c r="M1012" s="143">
        <f>นครพนม!AP109</f>
        <v>2167801.38</v>
      </c>
      <c r="N1012" s="139"/>
      <c r="O1012" s="139"/>
      <c r="P1012" s="139"/>
      <c r="Q1012" s="131">
        <f t="shared" si="36"/>
        <v>-96669.239999999758</v>
      </c>
      <c r="R1012" s="132">
        <f t="shared" si="37"/>
        <v>703.50955842391306</v>
      </c>
    </row>
    <row r="1013" spans="1:18" x14ac:dyDescent="0.4">
      <c r="A1013" s="138">
        <v>4</v>
      </c>
      <c r="B1013" s="139" t="s">
        <v>58</v>
      </c>
      <c r="C1013" s="139" t="s">
        <v>567</v>
      </c>
      <c r="D1013" s="139" t="s">
        <v>121</v>
      </c>
      <c r="E1013" s="139" t="s">
        <v>568</v>
      </c>
      <c r="F1013" s="139" t="s">
        <v>180</v>
      </c>
      <c r="G1013" s="139" t="s">
        <v>1375</v>
      </c>
      <c r="H1013" s="140">
        <v>4209</v>
      </c>
      <c r="I1013" s="138">
        <v>3</v>
      </c>
      <c r="J1013" s="141">
        <f>นครพนม!F110</f>
        <v>137100.60999999999</v>
      </c>
      <c r="K1013" s="142">
        <f>นครพนม!AN110</f>
        <v>223137.47999999998</v>
      </c>
      <c r="L1013" s="143">
        <f>นครพนม!AO110</f>
        <v>2519715.7000000002</v>
      </c>
      <c r="M1013" s="143">
        <f>นครพนม!AP110</f>
        <v>2522029.79</v>
      </c>
      <c r="N1013" s="139"/>
      <c r="O1013" s="139"/>
      <c r="P1013" s="139"/>
      <c r="Q1013" s="131">
        <f t="shared" si="36"/>
        <v>-2314.089999999851</v>
      </c>
      <c r="R1013" s="132">
        <f t="shared" si="37"/>
        <v>598.64948918983134</v>
      </c>
    </row>
    <row r="1014" spans="1:18" x14ac:dyDescent="0.4">
      <c r="A1014" s="138">
        <v>5</v>
      </c>
      <c r="B1014" s="139" t="s">
        <v>58</v>
      </c>
      <c r="C1014" s="139" t="s">
        <v>567</v>
      </c>
      <c r="D1014" s="139" t="s">
        <v>121</v>
      </c>
      <c r="E1014" s="139" t="s">
        <v>568</v>
      </c>
      <c r="F1014" s="139" t="s">
        <v>180</v>
      </c>
      <c r="G1014" s="139" t="s">
        <v>1376</v>
      </c>
      <c r="H1014" s="140">
        <v>4669</v>
      </c>
      <c r="I1014" s="138">
        <v>4</v>
      </c>
      <c r="J1014" s="141">
        <f>นครพนม!F111</f>
        <v>121619.98</v>
      </c>
      <c r="K1014" s="142">
        <f>นครพนม!AN111</f>
        <v>217566.25</v>
      </c>
      <c r="L1014" s="143">
        <f>นครพนม!AO111</f>
        <v>2565573.2000000002</v>
      </c>
      <c r="M1014" s="143">
        <f>นครพนม!AP111</f>
        <v>2535221.0999999996</v>
      </c>
      <c r="N1014" s="139"/>
      <c r="O1014" s="139"/>
      <c r="P1014" s="139"/>
      <c r="Q1014" s="131">
        <f t="shared" si="36"/>
        <v>30352.100000000559</v>
      </c>
      <c r="R1014" s="132">
        <f t="shared" si="37"/>
        <v>549.49094024416365</v>
      </c>
    </row>
    <row r="1015" spans="1:18" x14ac:dyDescent="0.4">
      <c r="A1015" s="138">
        <v>6</v>
      </c>
      <c r="B1015" s="139" t="s">
        <v>58</v>
      </c>
      <c r="C1015" s="139" t="s">
        <v>567</v>
      </c>
      <c r="D1015" s="139" t="s">
        <v>121</v>
      </c>
      <c r="E1015" s="139" t="s">
        <v>568</v>
      </c>
      <c r="F1015" s="139" t="s">
        <v>180</v>
      </c>
      <c r="G1015" s="139" t="s">
        <v>1377</v>
      </c>
      <c r="H1015" s="140">
        <v>2279</v>
      </c>
      <c r="I1015" s="138">
        <v>2</v>
      </c>
      <c r="J1015" s="141">
        <f>นครพนม!F112</f>
        <v>120812.52</v>
      </c>
      <c r="K1015" s="142">
        <f>นครพนม!AN112</f>
        <v>197482.31</v>
      </c>
      <c r="L1015" s="143">
        <f>นครพนม!AO112</f>
        <v>1889302.03</v>
      </c>
      <c r="M1015" s="143">
        <f>นครพนม!AP112</f>
        <v>1965918.06</v>
      </c>
      <c r="N1015" s="139"/>
      <c r="O1015" s="139"/>
      <c r="P1015" s="139"/>
      <c r="Q1015" s="131">
        <f t="shared" si="36"/>
        <v>-76616.030000000028</v>
      </c>
      <c r="R1015" s="132">
        <f t="shared" si="37"/>
        <v>829.00483984203595</v>
      </c>
    </row>
    <row r="1016" spans="1:18" x14ac:dyDescent="0.4">
      <c r="A1016" s="138">
        <v>7</v>
      </c>
      <c r="B1016" s="139" t="s">
        <v>58</v>
      </c>
      <c r="C1016" s="139" t="s">
        <v>567</v>
      </c>
      <c r="D1016" s="139" t="s">
        <v>121</v>
      </c>
      <c r="E1016" s="139" t="s">
        <v>568</v>
      </c>
      <c r="F1016" s="139" t="s">
        <v>180</v>
      </c>
      <c r="G1016" s="139" t="s">
        <v>1378</v>
      </c>
      <c r="H1016" s="140">
        <v>723</v>
      </c>
      <c r="I1016" s="138">
        <v>1</v>
      </c>
      <c r="J1016" s="141">
        <f>นครพนม!F113</f>
        <v>197342.23</v>
      </c>
      <c r="K1016" s="142">
        <f>นครพนม!AN113</f>
        <v>204033.99000000002</v>
      </c>
      <c r="L1016" s="143">
        <f>นครพนม!AO113</f>
        <v>1654241.9900000002</v>
      </c>
      <c r="M1016" s="143">
        <f>นครพนม!AP113</f>
        <v>1714148.01</v>
      </c>
      <c r="N1016" s="139"/>
      <c r="O1016" s="139"/>
      <c r="P1016" s="139"/>
      <c r="Q1016" s="131">
        <f t="shared" si="36"/>
        <v>-59906.019999999786</v>
      </c>
      <c r="R1016" s="132">
        <f t="shared" si="37"/>
        <v>2288.0248824343016</v>
      </c>
    </row>
    <row r="1017" spans="1:18" x14ac:dyDescent="0.4">
      <c r="A1017" s="138">
        <v>8</v>
      </c>
      <c r="B1017" s="139" t="s">
        <v>58</v>
      </c>
      <c r="C1017" s="139" t="s">
        <v>567</v>
      </c>
      <c r="D1017" s="139" t="s">
        <v>121</v>
      </c>
      <c r="E1017" s="139" t="s">
        <v>568</v>
      </c>
      <c r="F1017" s="139" t="s">
        <v>180</v>
      </c>
      <c r="G1017" s="139" t="s">
        <v>1379</v>
      </c>
      <c r="H1017" s="140">
        <v>3567</v>
      </c>
      <c r="I1017" s="138">
        <v>3</v>
      </c>
      <c r="J1017" s="141">
        <f>นครพนม!F114</f>
        <v>122562.02</v>
      </c>
      <c r="K1017" s="142">
        <f>นครพนม!AN114</f>
        <v>156184.85999999999</v>
      </c>
      <c r="L1017" s="143">
        <f>นครพนม!AO114</f>
        <v>2634009.15</v>
      </c>
      <c r="M1017" s="143">
        <f>นครพนม!AP114</f>
        <v>2743976.19</v>
      </c>
      <c r="N1017" s="139"/>
      <c r="O1017" s="139"/>
      <c r="P1017" s="139"/>
      <c r="Q1017" s="131">
        <f t="shared" si="36"/>
        <v>-109967.04000000004</v>
      </c>
      <c r="R1017" s="132">
        <f t="shared" si="37"/>
        <v>738.43822539949531</v>
      </c>
    </row>
    <row r="1018" spans="1:18" x14ac:dyDescent="0.4">
      <c r="A1018" s="138">
        <v>9</v>
      </c>
      <c r="B1018" s="139" t="s">
        <v>58</v>
      </c>
      <c r="C1018" s="139" t="s">
        <v>567</v>
      </c>
      <c r="D1018" s="139" t="s">
        <v>121</v>
      </c>
      <c r="E1018" s="139" t="s">
        <v>568</v>
      </c>
      <c r="F1018" s="139" t="s">
        <v>180</v>
      </c>
      <c r="G1018" s="139" t="s">
        <v>1380</v>
      </c>
      <c r="H1018" s="140">
        <v>2416</v>
      </c>
      <c r="I1018" s="138">
        <v>2</v>
      </c>
      <c r="J1018" s="141">
        <f>นครพนม!F115</f>
        <v>208329.5</v>
      </c>
      <c r="K1018" s="142">
        <f>นครพนม!AN115</f>
        <v>250954.36</v>
      </c>
      <c r="L1018" s="143">
        <f>นครพนม!AO115</f>
        <v>1907103.45</v>
      </c>
      <c r="M1018" s="143">
        <f>นครพนม!AP115</f>
        <v>2056031.26</v>
      </c>
      <c r="N1018" s="139"/>
      <c r="O1018" s="139"/>
      <c r="P1018" s="139"/>
      <c r="Q1018" s="131">
        <f t="shared" si="36"/>
        <v>-148927.81000000006</v>
      </c>
      <c r="R1018" s="132">
        <f t="shared" si="37"/>
        <v>789.36401076158938</v>
      </c>
    </row>
    <row r="1019" spans="1:18" x14ac:dyDescent="0.4">
      <c r="A1019" s="138">
        <v>10</v>
      </c>
      <c r="B1019" s="139" t="s">
        <v>58</v>
      </c>
      <c r="C1019" s="139" t="s">
        <v>567</v>
      </c>
      <c r="D1019" s="139" t="s">
        <v>121</v>
      </c>
      <c r="E1019" s="139" t="s">
        <v>568</v>
      </c>
      <c r="F1019" s="139" t="s">
        <v>180</v>
      </c>
      <c r="G1019" s="139" t="s">
        <v>1381</v>
      </c>
      <c r="H1019" s="140">
        <v>1268</v>
      </c>
      <c r="I1019" s="138">
        <v>1</v>
      </c>
      <c r="J1019" s="141">
        <f>นครพนม!F116</f>
        <v>181728.17</v>
      </c>
      <c r="K1019" s="142">
        <f>นครพนม!AN116</f>
        <v>230516.21000000002</v>
      </c>
      <c r="L1019" s="143">
        <f>นครพนม!AO116</f>
        <v>1829017.73</v>
      </c>
      <c r="M1019" s="143">
        <f>นครพนม!AP116</f>
        <v>1804695.4899999998</v>
      </c>
      <c r="N1019" s="139"/>
      <c r="O1019" s="139"/>
      <c r="P1019" s="139"/>
      <c r="Q1019" s="131">
        <f t="shared" si="36"/>
        <v>24322.240000000224</v>
      </c>
      <c r="R1019" s="132">
        <f t="shared" si="37"/>
        <v>1442.4430047318613</v>
      </c>
    </row>
    <row r="1020" spans="1:18" x14ac:dyDescent="0.4">
      <c r="A1020" s="138">
        <v>11</v>
      </c>
      <c r="B1020" s="139" t="s">
        <v>58</v>
      </c>
      <c r="C1020" s="139" t="s">
        <v>567</v>
      </c>
      <c r="D1020" s="139" t="s">
        <v>121</v>
      </c>
      <c r="E1020" s="139" t="s">
        <v>568</v>
      </c>
      <c r="F1020" s="139" t="s">
        <v>180</v>
      </c>
      <c r="G1020" s="139" t="s">
        <v>1382</v>
      </c>
      <c r="H1020" s="140">
        <v>3345</v>
      </c>
      <c r="I1020" s="138">
        <v>3</v>
      </c>
      <c r="J1020" s="141">
        <f>นครพนม!F117</f>
        <v>114164.24</v>
      </c>
      <c r="K1020" s="142">
        <f>นครพนม!AN117</f>
        <v>118406.83000000002</v>
      </c>
      <c r="L1020" s="143">
        <f>นครพนม!AO117</f>
        <v>3047487.9699999997</v>
      </c>
      <c r="M1020" s="143">
        <f>นครพนม!AP117</f>
        <v>2991963.44</v>
      </c>
      <c r="N1020" s="139"/>
      <c r="O1020" s="139"/>
      <c r="P1020" s="139"/>
      <c r="Q1020" s="131">
        <f t="shared" si="36"/>
        <v>55524.529999999795</v>
      </c>
      <c r="R1020" s="132">
        <f t="shared" si="37"/>
        <v>911.0576890881913</v>
      </c>
    </row>
    <row r="1021" spans="1:18" x14ac:dyDescent="0.4">
      <c r="A1021" s="138">
        <v>12</v>
      </c>
      <c r="B1021" s="139" t="s">
        <v>58</v>
      </c>
      <c r="C1021" s="139" t="s">
        <v>567</v>
      </c>
      <c r="D1021" s="139" t="s">
        <v>121</v>
      </c>
      <c r="E1021" s="139" t="s">
        <v>568</v>
      </c>
      <c r="F1021" s="139" t="s">
        <v>180</v>
      </c>
      <c r="G1021" s="139" t="s">
        <v>1383</v>
      </c>
      <c r="H1021" s="140">
        <v>1431</v>
      </c>
      <c r="I1021" s="138">
        <v>1</v>
      </c>
      <c r="J1021" s="141">
        <f>นครพนม!F118</f>
        <v>177960.56</v>
      </c>
      <c r="K1021" s="142">
        <f>นครพนม!AN118</f>
        <v>211601.49</v>
      </c>
      <c r="L1021" s="143">
        <f>นครพนม!AO118</f>
        <v>2067390.2</v>
      </c>
      <c r="M1021" s="143">
        <f>นครพนม!AP118</f>
        <v>2606263.4899999998</v>
      </c>
      <c r="N1021" s="139"/>
      <c r="O1021" s="139"/>
      <c r="P1021" s="139"/>
      <c r="Q1021" s="131">
        <f t="shared" si="36"/>
        <v>-538873.2899999998</v>
      </c>
      <c r="R1021" s="132">
        <f t="shared" si="37"/>
        <v>1444.7171208944794</v>
      </c>
    </row>
    <row r="1022" spans="1:18" x14ac:dyDescent="0.4">
      <c r="A1022" s="138">
        <v>13</v>
      </c>
      <c r="B1022" s="139" t="s">
        <v>58</v>
      </c>
      <c r="C1022" s="139" t="s">
        <v>567</v>
      </c>
      <c r="D1022" s="139" t="s">
        <v>121</v>
      </c>
      <c r="E1022" s="139" t="s">
        <v>568</v>
      </c>
      <c r="F1022" s="139" t="s">
        <v>180</v>
      </c>
      <c r="G1022" s="139" t="s">
        <v>1384</v>
      </c>
      <c r="H1022" s="140">
        <v>2020</v>
      </c>
      <c r="I1022" s="138">
        <v>2</v>
      </c>
      <c r="J1022" s="141">
        <f>นครพนม!F119</f>
        <v>36874.79</v>
      </c>
      <c r="K1022" s="142">
        <f>นครพนม!AN119</f>
        <v>59309.440000000002</v>
      </c>
      <c r="L1022" s="143">
        <f>นครพนม!AO119</f>
        <v>2057944.57</v>
      </c>
      <c r="M1022" s="143">
        <f>นครพนม!AP119</f>
        <v>2037840.1</v>
      </c>
      <c r="N1022" s="139"/>
      <c r="O1022" s="139"/>
      <c r="P1022" s="139"/>
      <c r="Q1022" s="131">
        <f t="shared" si="36"/>
        <v>20104.469999999972</v>
      </c>
      <c r="R1022" s="132">
        <f t="shared" si="37"/>
        <v>1018.7844405940594</v>
      </c>
    </row>
    <row r="1023" spans="1:18" x14ac:dyDescent="0.4">
      <c r="A1023" s="138">
        <v>14</v>
      </c>
      <c r="B1023" s="139" t="s">
        <v>58</v>
      </c>
      <c r="C1023" s="139" t="s">
        <v>567</v>
      </c>
      <c r="D1023" s="139" t="s">
        <v>121</v>
      </c>
      <c r="E1023" s="139" t="s">
        <v>568</v>
      </c>
      <c r="F1023" s="139" t="s">
        <v>180</v>
      </c>
      <c r="G1023" s="139" t="s">
        <v>1385</v>
      </c>
      <c r="H1023" s="140">
        <v>3005</v>
      </c>
      <c r="I1023" s="138">
        <v>3</v>
      </c>
      <c r="J1023" s="141">
        <f>นครพนม!F120</f>
        <v>178502.85</v>
      </c>
      <c r="K1023" s="142">
        <f>นครพนม!AN120</f>
        <v>222395.01</v>
      </c>
      <c r="L1023" s="143">
        <f>นครพนม!AO120</f>
        <v>2093509.9100000001</v>
      </c>
      <c r="M1023" s="143">
        <f>นครพนม!AP120</f>
        <v>2209320.6800000002</v>
      </c>
      <c r="N1023" s="139"/>
      <c r="O1023" s="139"/>
      <c r="P1023" s="139"/>
      <c r="Q1023" s="131">
        <f t="shared" si="36"/>
        <v>-115810.77000000002</v>
      </c>
      <c r="R1023" s="132">
        <f t="shared" si="37"/>
        <v>696.67551081530792</v>
      </c>
    </row>
    <row r="1024" spans="1:18" x14ac:dyDescent="0.4">
      <c r="A1024" s="138">
        <v>15</v>
      </c>
      <c r="B1024" s="139" t="s">
        <v>58</v>
      </c>
      <c r="C1024" s="139" t="s">
        <v>567</v>
      </c>
      <c r="D1024" s="139" t="s">
        <v>121</v>
      </c>
      <c r="E1024" s="139" t="s">
        <v>568</v>
      </c>
      <c r="F1024" s="139" t="s">
        <v>180</v>
      </c>
      <c r="G1024" s="139" t="s">
        <v>1386</v>
      </c>
      <c r="H1024" s="140">
        <v>2671</v>
      </c>
      <c r="I1024" s="138">
        <v>2</v>
      </c>
      <c r="J1024" s="141">
        <f>นครพนม!F121</f>
        <v>148525.62</v>
      </c>
      <c r="K1024" s="142">
        <f>นครพนม!AN121</f>
        <v>123798.51000000001</v>
      </c>
      <c r="L1024" s="143">
        <f>นครพนม!AO121</f>
        <v>2156510.41</v>
      </c>
      <c r="M1024" s="143">
        <f>นครพนม!AP121</f>
        <v>2069259.72</v>
      </c>
      <c r="N1024" s="139"/>
      <c r="O1024" s="139"/>
      <c r="P1024" s="139"/>
      <c r="Q1024" s="131">
        <f t="shared" si="36"/>
        <v>87250.690000000177</v>
      </c>
      <c r="R1024" s="132">
        <f t="shared" si="37"/>
        <v>807.37941220516666</v>
      </c>
    </row>
    <row r="1025" spans="1:18" x14ac:dyDescent="0.4">
      <c r="A1025" s="138">
        <v>16</v>
      </c>
      <c r="B1025" s="139" t="s">
        <v>58</v>
      </c>
      <c r="C1025" s="139" t="s">
        <v>567</v>
      </c>
      <c r="D1025" s="139" t="s">
        <v>121</v>
      </c>
      <c r="E1025" s="139" t="s">
        <v>568</v>
      </c>
      <c r="F1025" s="139" t="s">
        <v>180</v>
      </c>
      <c r="G1025" s="139" t="s">
        <v>1387</v>
      </c>
      <c r="H1025" s="140">
        <v>1913</v>
      </c>
      <c r="I1025" s="138">
        <v>2</v>
      </c>
      <c r="J1025" s="141">
        <f>นครพนม!F122</f>
        <v>170958.45</v>
      </c>
      <c r="K1025" s="142">
        <f>นครพนม!AN122</f>
        <v>419043.26</v>
      </c>
      <c r="L1025" s="143">
        <f>นครพนม!AO122</f>
        <v>1215241.0899999999</v>
      </c>
      <c r="M1025" s="143">
        <f>นครพนม!AP122</f>
        <v>1271704.1200000001</v>
      </c>
      <c r="N1025" s="139"/>
      <c r="O1025" s="139"/>
      <c r="P1025" s="139"/>
      <c r="Q1025" s="131">
        <f t="shared" si="36"/>
        <v>-56463.030000000261</v>
      </c>
      <c r="R1025" s="132">
        <f t="shared" si="37"/>
        <v>635.25409827496071</v>
      </c>
    </row>
    <row r="1026" spans="1:18" x14ac:dyDescent="0.4">
      <c r="A1026" s="138">
        <v>17</v>
      </c>
      <c r="B1026" s="139" t="s">
        <v>58</v>
      </c>
      <c r="C1026" s="139" t="s">
        <v>567</v>
      </c>
      <c r="D1026" s="139" t="s">
        <v>121</v>
      </c>
      <c r="E1026" s="139" t="s">
        <v>568</v>
      </c>
      <c r="F1026" s="139" t="s">
        <v>180</v>
      </c>
      <c r="G1026" s="139" t="s">
        <v>1388</v>
      </c>
      <c r="H1026" s="140">
        <v>2409</v>
      </c>
      <c r="I1026" s="138">
        <v>2</v>
      </c>
      <c r="J1026" s="141">
        <f>นครพนม!F123</f>
        <v>285958.84000000003</v>
      </c>
      <c r="K1026" s="142">
        <f>นครพนม!AN123</f>
        <v>318698.15000000002</v>
      </c>
      <c r="L1026" s="143">
        <f>นครพนม!AO123</f>
        <v>2041884.74</v>
      </c>
      <c r="M1026" s="143">
        <f>นครพนม!AP123</f>
        <v>2032253.54</v>
      </c>
      <c r="N1026" s="139"/>
      <c r="O1026" s="139"/>
      <c r="P1026" s="139"/>
      <c r="Q1026" s="131">
        <f t="shared" si="36"/>
        <v>9631.1999999999534</v>
      </c>
      <c r="R1026" s="132">
        <f t="shared" si="37"/>
        <v>847.60678289746784</v>
      </c>
    </row>
    <row r="1027" spans="1:18" x14ac:dyDescent="0.4">
      <c r="A1027" s="138">
        <v>18</v>
      </c>
      <c r="B1027" s="139" t="s">
        <v>58</v>
      </c>
      <c r="C1027" s="139" t="s">
        <v>567</v>
      </c>
      <c r="D1027" s="139" t="s">
        <v>121</v>
      </c>
      <c r="E1027" s="139" t="s">
        <v>568</v>
      </c>
      <c r="F1027" s="139" t="s">
        <v>180</v>
      </c>
      <c r="G1027" s="139" t="s">
        <v>1389</v>
      </c>
      <c r="H1027" s="140">
        <v>1702</v>
      </c>
      <c r="I1027" s="138">
        <v>2</v>
      </c>
      <c r="J1027" s="141">
        <f>นครพนม!F124</f>
        <v>145757.84</v>
      </c>
      <c r="K1027" s="142">
        <f>นครพนม!AN124</f>
        <v>196181.03999999998</v>
      </c>
      <c r="L1027" s="143">
        <f>นครพนม!AO124</f>
        <v>1701160.87</v>
      </c>
      <c r="M1027" s="143">
        <f>นครพนม!AP124</f>
        <v>1633291.25</v>
      </c>
      <c r="N1027" s="139"/>
      <c r="O1027" s="139"/>
      <c r="P1027" s="139"/>
      <c r="Q1027" s="131">
        <f t="shared" si="36"/>
        <v>67869.620000000112</v>
      </c>
      <c r="R1027" s="132">
        <f t="shared" si="37"/>
        <v>999.5069741480612</v>
      </c>
    </row>
    <row r="1028" spans="1:18" x14ac:dyDescent="0.4">
      <c r="A1028" s="138">
        <v>19</v>
      </c>
      <c r="B1028" s="139" t="s">
        <v>58</v>
      </c>
      <c r="C1028" s="139" t="s">
        <v>567</v>
      </c>
      <c r="D1028" s="139" t="s">
        <v>121</v>
      </c>
      <c r="E1028" s="139" t="s">
        <v>568</v>
      </c>
      <c r="F1028" s="139" t="s">
        <v>180</v>
      </c>
      <c r="G1028" s="139" t="s">
        <v>1390</v>
      </c>
      <c r="H1028" s="140">
        <v>2179</v>
      </c>
      <c r="I1028" s="138">
        <v>2</v>
      </c>
      <c r="J1028" s="141">
        <f>นครพนม!F125</f>
        <v>74176.179999999993</v>
      </c>
      <c r="K1028" s="142">
        <f>นครพนม!AN125</f>
        <v>114119.91999999998</v>
      </c>
      <c r="L1028" s="143">
        <f>นครพนม!AO125</f>
        <v>1949642.53</v>
      </c>
      <c r="M1028" s="143">
        <f>นครพนม!AP125</f>
        <v>1821764.9400000002</v>
      </c>
      <c r="N1028" s="139"/>
      <c r="O1028" s="139"/>
      <c r="P1028" s="139"/>
      <c r="Q1028" s="131">
        <f t="shared" si="36"/>
        <v>127877.58999999985</v>
      </c>
      <c r="R1028" s="132">
        <f t="shared" si="37"/>
        <v>894.7418678292795</v>
      </c>
    </row>
    <row r="1029" spans="1:18" s="150" customFormat="1" x14ac:dyDescent="0.4">
      <c r="A1029" s="144">
        <v>8</v>
      </c>
      <c r="B1029" s="145" t="s">
        <v>58</v>
      </c>
      <c r="C1029" s="145"/>
      <c r="D1029" s="145"/>
      <c r="E1029" s="145" t="s">
        <v>77</v>
      </c>
      <c r="F1029" s="145"/>
      <c r="G1029" s="145" t="s">
        <v>570</v>
      </c>
      <c r="H1029" s="151">
        <f>SUM(H1010:H1028)</f>
        <v>45658</v>
      </c>
      <c r="I1029" s="144"/>
      <c r="J1029" s="147">
        <f>SUM(J1010:J1028)</f>
        <v>3087087.2</v>
      </c>
      <c r="K1029" s="182">
        <f>SUM(K1010:K1028)</f>
        <v>4013227.6199999996</v>
      </c>
      <c r="L1029" s="147">
        <f>SUM(L1010:L1028)</f>
        <v>37768460.93</v>
      </c>
      <c r="M1029" s="147">
        <f>SUM(M1010:M1028)</f>
        <v>38670273.739999995</v>
      </c>
      <c r="N1029" s="145">
        <v>18</v>
      </c>
      <c r="O1029" s="145">
        <v>18</v>
      </c>
      <c r="P1029" s="145">
        <f>N1029-O1029</f>
        <v>0</v>
      </c>
      <c r="Q1029" s="148">
        <f t="shared" si="36"/>
        <v>-901812.80999999493</v>
      </c>
      <c r="R1029" s="149">
        <f>L1029/H1029</f>
        <v>827.20357724823691</v>
      </c>
    </row>
    <row r="1030" spans="1:18" x14ac:dyDescent="0.4">
      <c r="A1030" s="138">
        <v>1</v>
      </c>
      <c r="B1030" s="139" t="s">
        <v>58</v>
      </c>
      <c r="C1030" s="139" t="s">
        <v>571</v>
      </c>
      <c r="D1030" s="139" t="s">
        <v>127</v>
      </c>
      <c r="E1030" s="139" t="s">
        <v>572</v>
      </c>
      <c r="F1030" s="139" t="s">
        <v>210</v>
      </c>
      <c r="G1030" s="139" t="s">
        <v>573</v>
      </c>
      <c r="H1030" s="140"/>
      <c r="I1030" s="138"/>
      <c r="J1030" s="141"/>
      <c r="K1030" s="142"/>
      <c r="L1030" s="143"/>
      <c r="M1030" s="143"/>
      <c r="N1030" s="139"/>
      <c r="O1030" s="139"/>
      <c r="P1030" s="139"/>
    </row>
    <row r="1031" spans="1:18" x14ac:dyDescent="0.4">
      <c r="A1031" s="138">
        <v>2</v>
      </c>
      <c r="B1031" s="139" t="s">
        <v>58</v>
      </c>
      <c r="C1031" s="139" t="s">
        <v>571</v>
      </c>
      <c r="D1031" s="139" t="s">
        <v>127</v>
      </c>
      <c r="E1031" s="139" t="s">
        <v>572</v>
      </c>
      <c r="F1031" s="139" t="s">
        <v>180</v>
      </c>
      <c r="G1031" s="139" t="s">
        <v>1391</v>
      </c>
      <c r="H1031" s="140">
        <v>3793</v>
      </c>
      <c r="I1031" s="138">
        <v>3</v>
      </c>
      <c r="J1031" s="141">
        <f>นครพนม!F126</f>
        <v>225925.32</v>
      </c>
      <c r="K1031" s="142">
        <f>นครพนม!AN126</f>
        <v>454289.07</v>
      </c>
      <c r="L1031" s="143">
        <f>นครพนม!AO126</f>
        <v>2775530.62</v>
      </c>
      <c r="M1031" s="143">
        <f>นครพนม!AP126</f>
        <v>3041917.0500000003</v>
      </c>
      <c r="N1031" s="139"/>
      <c r="O1031" s="139"/>
      <c r="P1031" s="139"/>
      <c r="Q1031" s="131">
        <f t="shared" ref="Q1031:Q1068" si="38">L1031-M1031</f>
        <v>-266386.43000000017</v>
      </c>
      <c r="R1031" s="132">
        <f t="shared" ref="R1031:R1069" si="39">L1031/H1031</f>
        <v>731.75075665699978</v>
      </c>
    </row>
    <row r="1032" spans="1:18" x14ac:dyDescent="0.4">
      <c r="A1032" s="138">
        <v>3</v>
      </c>
      <c r="B1032" s="139" t="s">
        <v>58</v>
      </c>
      <c r="C1032" s="139" t="s">
        <v>571</v>
      </c>
      <c r="D1032" s="139" t="s">
        <v>127</v>
      </c>
      <c r="E1032" s="139" t="s">
        <v>572</v>
      </c>
      <c r="F1032" s="139" t="s">
        <v>180</v>
      </c>
      <c r="G1032" s="139" t="s">
        <v>1392</v>
      </c>
      <c r="H1032" s="140">
        <v>1435</v>
      </c>
      <c r="I1032" s="138">
        <v>1</v>
      </c>
      <c r="J1032" s="141">
        <f>นครพนม!F127</f>
        <v>159330.29999999999</v>
      </c>
      <c r="K1032" s="142">
        <f>นครพนม!AN127</f>
        <v>144156.69999999998</v>
      </c>
      <c r="L1032" s="143">
        <f>นครพนม!AO127</f>
        <v>1658007.21</v>
      </c>
      <c r="M1032" s="143">
        <f>นครพนม!AP127</f>
        <v>1773691.0899999999</v>
      </c>
      <c r="N1032" s="139"/>
      <c r="O1032" s="139"/>
      <c r="P1032" s="139"/>
      <c r="Q1032" s="131">
        <f t="shared" si="38"/>
        <v>-115683.87999999989</v>
      </c>
      <c r="R1032" s="132">
        <f t="shared" si="39"/>
        <v>1155.4057212543553</v>
      </c>
    </row>
    <row r="1033" spans="1:18" x14ac:dyDescent="0.4">
      <c r="A1033" s="138">
        <v>4</v>
      </c>
      <c r="B1033" s="139" t="s">
        <v>58</v>
      </c>
      <c r="C1033" s="139" t="s">
        <v>571</v>
      </c>
      <c r="D1033" s="139" t="s">
        <v>127</v>
      </c>
      <c r="E1033" s="139" t="s">
        <v>572</v>
      </c>
      <c r="F1033" s="139" t="s">
        <v>180</v>
      </c>
      <c r="G1033" s="139" t="s">
        <v>1393</v>
      </c>
      <c r="H1033" s="140">
        <v>1980</v>
      </c>
      <c r="I1033" s="138">
        <v>2</v>
      </c>
      <c r="J1033" s="141">
        <f>นครพนม!F128</f>
        <v>204753.2</v>
      </c>
      <c r="K1033" s="142">
        <f>นครพนม!AN128</f>
        <v>456705.73</v>
      </c>
      <c r="L1033" s="143">
        <f>นครพนม!AO128</f>
        <v>2112164.11</v>
      </c>
      <c r="M1033" s="143">
        <f>นครพนม!AP128</f>
        <v>2133832.11</v>
      </c>
      <c r="N1033" s="139"/>
      <c r="O1033" s="139"/>
      <c r="P1033" s="139"/>
      <c r="Q1033" s="131">
        <f t="shared" si="38"/>
        <v>-21668</v>
      </c>
      <c r="R1033" s="132">
        <f t="shared" si="39"/>
        <v>1066.7495505050504</v>
      </c>
    </row>
    <row r="1034" spans="1:18" x14ac:dyDescent="0.4">
      <c r="A1034" s="138">
        <v>5</v>
      </c>
      <c r="B1034" s="139" t="s">
        <v>58</v>
      </c>
      <c r="C1034" s="139" t="s">
        <v>571</v>
      </c>
      <c r="D1034" s="139" t="s">
        <v>127</v>
      </c>
      <c r="E1034" s="139" t="s">
        <v>572</v>
      </c>
      <c r="F1034" s="139" t="s">
        <v>180</v>
      </c>
      <c r="G1034" s="139" t="s">
        <v>1394</v>
      </c>
      <c r="H1034" s="140">
        <v>2225</v>
      </c>
      <c r="I1034" s="138">
        <v>2</v>
      </c>
      <c r="J1034" s="141">
        <f>นครพนม!F129</f>
        <v>406749.34</v>
      </c>
      <c r="K1034" s="142">
        <f>นครพนม!AN129</f>
        <v>448130.76</v>
      </c>
      <c r="L1034" s="143">
        <f>นครพนม!AO129</f>
        <v>2436630.54</v>
      </c>
      <c r="M1034" s="143">
        <f>นครพนม!AP129</f>
        <v>2291370.67</v>
      </c>
      <c r="N1034" s="139"/>
      <c r="O1034" s="139"/>
      <c r="P1034" s="139"/>
      <c r="Q1034" s="131">
        <f t="shared" si="38"/>
        <v>145259.87000000011</v>
      </c>
      <c r="R1034" s="132">
        <f t="shared" si="39"/>
        <v>1095.1148494382023</v>
      </c>
    </row>
    <row r="1035" spans="1:18" x14ac:dyDescent="0.4">
      <c r="A1035" s="138">
        <v>6</v>
      </c>
      <c r="B1035" s="139" t="s">
        <v>58</v>
      </c>
      <c r="C1035" s="139" t="s">
        <v>571</v>
      </c>
      <c r="D1035" s="139" t="s">
        <v>127</v>
      </c>
      <c r="E1035" s="139" t="s">
        <v>572</v>
      </c>
      <c r="F1035" s="139" t="s">
        <v>180</v>
      </c>
      <c r="G1035" s="139" t="s">
        <v>1395</v>
      </c>
      <c r="H1035" s="140">
        <v>2531</v>
      </c>
      <c r="I1035" s="138">
        <v>2</v>
      </c>
      <c r="J1035" s="141">
        <f>นครพนม!F130</f>
        <v>398925.16</v>
      </c>
      <c r="K1035" s="142">
        <f>นครพนม!AN130</f>
        <v>422654.11</v>
      </c>
      <c r="L1035" s="143">
        <f>นครพนม!AO130</f>
        <v>1683863.79</v>
      </c>
      <c r="M1035" s="143">
        <f>นครพนม!AP130</f>
        <v>1920803.46</v>
      </c>
      <c r="N1035" s="139"/>
      <c r="O1035" s="139"/>
      <c r="P1035" s="139"/>
      <c r="Q1035" s="131">
        <f t="shared" si="38"/>
        <v>-236939.66999999993</v>
      </c>
      <c r="R1035" s="132">
        <f t="shared" si="39"/>
        <v>665.29584749111029</v>
      </c>
    </row>
    <row r="1036" spans="1:18" x14ac:dyDescent="0.4">
      <c r="A1036" s="138">
        <v>7</v>
      </c>
      <c r="B1036" s="139" t="s">
        <v>58</v>
      </c>
      <c r="C1036" s="139" t="s">
        <v>571</v>
      </c>
      <c r="D1036" s="139" t="s">
        <v>127</v>
      </c>
      <c r="E1036" s="139" t="s">
        <v>572</v>
      </c>
      <c r="F1036" s="139" t="s">
        <v>180</v>
      </c>
      <c r="G1036" s="139" t="s">
        <v>1396</v>
      </c>
      <c r="H1036" s="140">
        <v>3452</v>
      </c>
      <c r="I1036" s="138">
        <v>3</v>
      </c>
      <c r="J1036" s="141">
        <f>นครพนม!F131</f>
        <v>218789.35</v>
      </c>
      <c r="K1036" s="142">
        <f>นครพนม!AN131</f>
        <v>224712.01</v>
      </c>
      <c r="L1036" s="143">
        <f>นครพนม!AO131</f>
        <v>2776843.37</v>
      </c>
      <c r="M1036" s="143">
        <f>นครพนม!AP131</f>
        <v>2780410.76</v>
      </c>
      <c r="N1036" s="139"/>
      <c r="O1036" s="139"/>
      <c r="P1036" s="139"/>
      <c r="Q1036" s="131">
        <f t="shared" si="38"/>
        <v>-3567.3899999996647</v>
      </c>
      <c r="R1036" s="132">
        <f t="shared" si="39"/>
        <v>804.41580822711478</v>
      </c>
    </row>
    <row r="1037" spans="1:18" x14ac:dyDescent="0.4">
      <c r="A1037" s="138">
        <v>8</v>
      </c>
      <c r="B1037" s="139" t="s">
        <v>58</v>
      </c>
      <c r="C1037" s="139" t="s">
        <v>571</v>
      </c>
      <c r="D1037" s="139" t="s">
        <v>127</v>
      </c>
      <c r="E1037" s="139" t="s">
        <v>572</v>
      </c>
      <c r="F1037" s="139" t="s">
        <v>180</v>
      </c>
      <c r="G1037" s="139" t="s">
        <v>1397</v>
      </c>
      <c r="H1037" s="140">
        <v>3453</v>
      </c>
      <c r="I1037" s="138">
        <v>3</v>
      </c>
      <c r="J1037" s="141">
        <f>นครพนม!F132</f>
        <v>337601.98</v>
      </c>
      <c r="K1037" s="142">
        <f>นครพนม!AN132</f>
        <v>358282.91</v>
      </c>
      <c r="L1037" s="143">
        <f>นครพนม!AO132</f>
        <v>3245125.01</v>
      </c>
      <c r="M1037" s="143">
        <f>นครพนม!AP132</f>
        <v>2354262.21</v>
      </c>
      <c r="N1037" s="139"/>
      <c r="O1037" s="139"/>
      <c r="P1037" s="139"/>
      <c r="Q1037" s="131">
        <f t="shared" si="38"/>
        <v>890862.79999999981</v>
      </c>
      <c r="R1037" s="132">
        <f t="shared" si="39"/>
        <v>939.7987286417607</v>
      </c>
    </row>
    <row r="1038" spans="1:18" x14ac:dyDescent="0.4">
      <c r="A1038" s="138">
        <v>9</v>
      </c>
      <c r="B1038" s="139" t="s">
        <v>58</v>
      </c>
      <c r="C1038" s="139" t="s">
        <v>571</v>
      </c>
      <c r="D1038" s="139" t="s">
        <v>127</v>
      </c>
      <c r="E1038" s="139" t="s">
        <v>572</v>
      </c>
      <c r="F1038" s="139" t="s">
        <v>180</v>
      </c>
      <c r="G1038" s="139" t="s">
        <v>1398</v>
      </c>
      <c r="H1038" s="140">
        <v>3635</v>
      </c>
      <c r="I1038" s="138">
        <v>3</v>
      </c>
      <c r="J1038" s="141">
        <f>นครพนม!F133</f>
        <v>118110.94</v>
      </c>
      <c r="K1038" s="142">
        <f>นครพนม!AN133</f>
        <v>279342.79000000004</v>
      </c>
      <c r="L1038" s="143">
        <f>นครพนม!AO133</f>
        <v>1860596.8</v>
      </c>
      <c r="M1038" s="143">
        <f>นครพนม!AP133</f>
        <v>2104967.69</v>
      </c>
      <c r="N1038" s="139"/>
      <c r="O1038" s="139"/>
      <c r="P1038" s="139"/>
      <c r="Q1038" s="131">
        <f t="shared" si="38"/>
        <v>-244370.8899999999</v>
      </c>
      <c r="R1038" s="132">
        <f t="shared" si="39"/>
        <v>511.85606602475929</v>
      </c>
    </row>
    <row r="1039" spans="1:18" x14ac:dyDescent="0.4">
      <c r="A1039" s="138">
        <v>10</v>
      </c>
      <c r="B1039" s="139" t="s">
        <v>58</v>
      </c>
      <c r="C1039" s="139" t="s">
        <v>571</v>
      </c>
      <c r="D1039" s="139" t="s">
        <v>127</v>
      </c>
      <c r="E1039" s="139" t="s">
        <v>572</v>
      </c>
      <c r="F1039" s="139" t="s">
        <v>180</v>
      </c>
      <c r="G1039" s="139" t="s">
        <v>1399</v>
      </c>
      <c r="H1039" s="140">
        <v>4256</v>
      </c>
      <c r="I1039" s="138">
        <v>3</v>
      </c>
      <c r="J1039" s="141">
        <f>นครพนม!F134</f>
        <v>433198.1</v>
      </c>
      <c r="K1039" s="142">
        <f>นครพนม!AN134</f>
        <v>449884.15999999997</v>
      </c>
      <c r="L1039" s="143">
        <f>นครพนม!AO134</f>
        <v>2718992.56</v>
      </c>
      <c r="M1039" s="143">
        <f>นครพนม!AP134</f>
        <v>2605908.56</v>
      </c>
      <c r="N1039" s="139"/>
      <c r="O1039" s="139"/>
      <c r="P1039" s="139"/>
      <c r="Q1039" s="131">
        <f t="shared" si="38"/>
        <v>113084</v>
      </c>
      <c r="R1039" s="132">
        <f t="shared" si="39"/>
        <v>638.86103383458646</v>
      </c>
    </row>
    <row r="1040" spans="1:18" s="150" customFormat="1" x14ac:dyDescent="0.4">
      <c r="A1040" s="144">
        <v>9</v>
      </c>
      <c r="B1040" s="145" t="s">
        <v>58</v>
      </c>
      <c r="C1040" s="145"/>
      <c r="D1040" s="145"/>
      <c r="E1040" s="145" t="s">
        <v>77</v>
      </c>
      <c r="F1040" s="145"/>
      <c r="G1040" s="145" t="s">
        <v>574</v>
      </c>
      <c r="H1040" s="151">
        <f>SUM(H1030:H1039)</f>
        <v>26760</v>
      </c>
      <c r="I1040" s="144"/>
      <c r="J1040" s="147">
        <f>SUM(J1030:J1039)</f>
        <v>2503383.69</v>
      </c>
      <c r="K1040" s="147">
        <f>SUM(K1030:K1039)</f>
        <v>3238158.24</v>
      </c>
      <c r="L1040" s="147">
        <f>SUM(L1030:L1039)</f>
        <v>21267754.009999998</v>
      </c>
      <c r="M1040" s="147">
        <f>SUM(M1030:M1039)</f>
        <v>21007163.599999998</v>
      </c>
      <c r="N1040" s="145">
        <v>9</v>
      </c>
      <c r="O1040" s="145">
        <v>9</v>
      </c>
      <c r="P1040" s="145">
        <f>N1040-O1040</f>
        <v>0</v>
      </c>
      <c r="Q1040" s="148">
        <f t="shared" si="38"/>
        <v>260590.41000000015</v>
      </c>
      <c r="R1040" s="149">
        <f>L1040/H1040</f>
        <v>794.75911846038855</v>
      </c>
    </row>
    <row r="1041" spans="1:18" x14ac:dyDescent="0.4">
      <c r="A1041" s="138">
        <v>1</v>
      </c>
      <c r="B1041" s="139" t="s">
        <v>58</v>
      </c>
      <c r="C1041" s="139" t="s">
        <v>575</v>
      </c>
      <c r="D1041" s="139" t="s">
        <v>132</v>
      </c>
      <c r="E1041" s="139" t="s">
        <v>576</v>
      </c>
      <c r="F1041" s="139" t="s">
        <v>210</v>
      </c>
      <c r="G1041" s="139" t="s">
        <v>577</v>
      </c>
      <c r="H1041" s="140"/>
      <c r="I1041" s="138"/>
      <c r="J1041" s="141"/>
      <c r="K1041" s="142"/>
      <c r="L1041" s="143"/>
      <c r="M1041" s="143"/>
      <c r="N1041" s="139"/>
      <c r="O1041" s="139"/>
      <c r="P1041" s="139"/>
    </row>
    <row r="1042" spans="1:18" x14ac:dyDescent="0.4">
      <c r="A1042" s="138">
        <v>2</v>
      </c>
      <c r="B1042" s="139" t="s">
        <v>58</v>
      </c>
      <c r="C1042" s="139" t="s">
        <v>575</v>
      </c>
      <c r="D1042" s="139" t="s">
        <v>132</v>
      </c>
      <c r="E1042" s="139" t="s">
        <v>576</v>
      </c>
      <c r="F1042" s="139" t="s">
        <v>180</v>
      </c>
      <c r="G1042" s="139" t="s">
        <v>1400</v>
      </c>
      <c r="H1042" s="140">
        <v>2177</v>
      </c>
      <c r="I1042" s="138">
        <v>2</v>
      </c>
      <c r="J1042" s="141">
        <f>นครพนม!F135</f>
        <v>396048.5</v>
      </c>
      <c r="K1042" s="142">
        <f>นครพนม!AN135</f>
        <v>759291.5</v>
      </c>
      <c r="L1042" s="143">
        <f>นครพนม!AO135</f>
        <v>2188485.5700000003</v>
      </c>
      <c r="M1042" s="143">
        <f>นครพนม!AP135</f>
        <v>2255724.9500000002</v>
      </c>
      <c r="N1042" s="139"/>
      <c r="O1042" s="139"/>
      <c r="P1042" s="139"/>
      <c r="R1042" s="132">
        <f t="shared" si="39"/>
        <v>1005.2758704639414</v>
      </c>
    </row>
    <row r="1043" spans="1:18" x14ac:dyDescent="0.4">
      <c r="A1043" s="138">
        <v>3</v>
      </c>
      <c r="B1043" s="139" t="s">
        <v>58</v>
      </c>
      <c r="C1043" s="139" t="s">
        <v>575</v>
      </c>
      <c r="D1043" s="139" t="s">
        <v>132</v>
      </c>
      <c r="E1043" s="139" t="s">
        <v>576</v>
      </c>
      <c r="F1043" s="139" t="s">
        <v>180</v>
      </c>
      <c r="G1043" s="139" t="s">
        <v>1401</v>
      </c>
      <c r="H1043" s="140">
        <v>3300</v>
      </c>
      <c r="I1043" s="138">
        <v>3</v>
      </c>
      <c r="J1043" s="141">
        <f>นครพนม!F136</f>
        <v>213949.6</v>
      </c>
      <c r="K1043" s="142">
        <f>นครพนม!AN136</f>
        <v>680417.27</v>
      </c>
      <c r="L1043" s="143">
        <f>นครพนม!AO136</f>
        <v>968240.13</v>
      </c>
      <c r="M1043" s="143">
        <f>นครพนม!AP136</f>
        <v>666366.31000000006</v>
      </c>
      <c r="N1043" s="139"/>
      <c r="O1043" s="139"/>
      <c r="P1043" s="139"/>
      <c r="Q1043" s="131">
        <f t="shared" si="38"/>
        <v>301873.81999999995</v>
      </c>
      <c r="R1043" s="132">
        <f t="shared" si="39"/>
        <v>293.40609999999998</v>
      </c>
    </row>
    <row r="1044" spans="1:18" x14ac:dyDescent="0.4">
      <c r="A1044" s="138">
        <v>4</v>
      </c>
      <c r="B1044" s="139" t="s">
        <v>58</v>
      </c>
      <c r="C1044" s="139" t="s">
        <v>575</v>
      </c>
      <c r="D1044" s="139" t="s">
        <v>132</v>
      </c>
      <c r="E1044" s="139" t="s">
        <v>576</v>
      </c>
      <c r="F1044" s="139" t="s">
        <v>180</v>
      </c>
      <c r="G1044" s="139" t="s">
        <v>1402</v>
      </c>
      <c r="H1044" s="140">
        <v>1172</v>
      </c>
      <c r="I1044" s="138">
        <v>1</v>
      </c>
      <c r="J1044" s="141">
        <f>นครพนม!F137</f>
        <v>427929.07</v>
      </c>
      <c r="K1044" s="142">
        <f>นครพนม!AN137</f>
        <v>525101.42000000004</v>
      </c>
      <c r="L1044" s="143">
        <f>นครพนม!AO137</f>
        <v>1700197.36</v>
      </c>
      <c r="M1044" s="143">
        <f>นครพนม!AP137</f>
        <v>1445415.24</v>
      </c>
      <c r="N1044" s="139"/>
      <c r="O1044" s="139"/>
      <c r="P1044" s="139"/>
      <c r="Q1044" s="131">
        <f t="shared" si="38"/>
        <v>254782.12000000011</v>
      </c>
      <c r="R1044" s="132">
        <f t="shared" si="39"/>
        <v>1450.6803412969284</v>
      </c>
    </row>
    <row r="1045" spans="1:18" x14ac:dyDescent="0.4">
      <c r="A1045" s="138">
        <v>5</v>
      </c>
      <c r="B1045" s="139" t="s">
        <v>58</v>
      </c>
      <c r="C1045" s="139" t="s">
        <v>575</v>
      </c>
      <c r="D1045" s="139" t="s">
        <v>132</v>
      </c>
      <c r="E1045" s="139" t="s">
        <v>576</v>
      </c>
      <c r="F1045" s="139" t="s">
        <v>180</v>
      </c>
      <c r="G1045" s="139" t="s">
        <v>1403</v>
      </c>
      <c r="H1045" s="140">
        <v>2177</v>
      </c>
      <c r="I1045" s="138">
        <v>2</v>
      </c>
      <c r="J1045" s="141">
        <f>นครพนม!F138</f>
        <v>415639.03</v>
      </c>
      <c r="K1045" s="142">
        <f>นครพนม!AN138</f>
        <v>820416.1100000001</v>
      </c>
      <c r="L1045" s="143">
        <f>นครพนม!AO138</f>
        <v>2001304.85</v>
      </c>
      <c r="M1045" s="143">
        <f>นครพนม!AP138</f>
        <v>1710195.7599999998</v>
      </c>
      <c r="N1045" s="139"/>
      <c r="O1045" s="139"/>
      <c r="P1045" s="139"/>
      <c r="Q1045" s="131">
        <f t="shared" si="38"/>
        <v>291109.09000000032</v>
      </c>
      <c r="R1045" s="132">
        <f t="shared" si="39"/>
        <v>919.29483233807991</v>
      </c>
    </row>
    <row r="1046" spans="1:18" x14ac:dyDescent="0.4">
      <c r="A1046" s="138">
        <v>6</v>
      </c>
      <c r="B1046" s="139" t="s">
        <v>58</v>
      </c>
      <c r="C1046" s="139" t="s">
        <v>575</v>
      </c>
      <c r="D1046" s="139" t="s">
        <v>132</v>
      </c>
      <c r="E1046" s="139" t="s">
        <v>576</v>
      </c>
      <c r="F1046" s="139" t="s">
        <v>180</v>
      </c>
      <c r="G1046" s="139" t="s">
        <v>1404</v>
      </c>
      <c r="H1046" s="140">
        <v>4986</v>
      </c>
      <c r="I1046" s="138">
        <v>4</v>
      </c>
      <c r="J1046" s="141">
        <f>นครพนม!F139</f>
        <v>486918.38</v>
      </c>
      <c r="K1046" s="142">
        <f>นครพนม!AN139</f>
        <v>608420.27</v>
      </c>
      <c r="L1046" s="143">
        <f>นครพนม!AO139</f>
        <v>2674595.9699999997</v>
      </c>
      <c r="M1046" s="143">
        <f>นครพนม!AP139</f>
        <v>2485163.61</v>
      </c>
      <c r="N1046" s="139"/>
      <c r="O1046" s="139"/>
      <c r="P1046" s="139"/>
      <c r="Q1046" s="131">
        <f t="shared" si="38"/>
        <v>189432.35999999987</v>
      </c>
      <c r="R1046" s="132">
        <f t="shared" si="39"/>
        <v>536.42117328519851</v>
      </c>
    </row>
    <row r="1047" spans="1:18" x14ac:dyDescent="0.4">
      <c r="A1047" s="138">
        <v>7</v>
      </c>
      <c r="B1047" s="139" t="s">
        <v>58</v>
      </c>
      <c r="C1047" s="139" t="s">
        <v>575</v>
      </c>
      <c r="D1047" s="139" t="s">
        <v>132</v>
      </c>
      <c r="E1047" s="139" t="s">
        <v>576</v>
      </c>
      <c r="F1047" s="139" t="s">
        <v>180</v>
      </c>
      <c r="G1047" s="139" t="s">
        <v>1405</v>
      </c>
      <c r="H1047" s="140">
        <v>4194</v>
      </c>
      <c r="I1047" s="138">
        <v>3</v>
      </c>
      <c r="J1047" s="141">
        <f>นครพนม!F140</f>
        <v>355570.49</v>
      </c>
      <c r="K1047" s="142">
        <f>นครพนม!AN140</f>
        <v>944747.87</v>
      </c>
      <c r="L1047" s="143">
        <f>นครพนม!AO140</f>
        <v>2180763.06</v>
      </c>
      <c r="M1047" s="143">
        <f>นครพนม!AP140</f>
        <v>1822181.1600000001</v>
      </c>
      <c r="N1047" s="139"/>
      <c r="O1047" s="139"/>
      <c r="P1047" s="139"/>
      <c r="Q1047" s="131">
        <f t="shared" si="38"/>
        <v>358581.89999999991</v>
      </c>
      <c r="R1047" s="132">
        <f t="shared" si="39"/>
        <v>519.97211731044354</v>
      </c>
    </row>
    <row r="1048" spans="1:18" x14ac:dyDescent="0.4">
      <c r="A1048" s="138">
        <v>8</v>
      </c>
      <c r="B1048" s="139" t="s">
        <v>58</v>
      </c>
      <c r="C1048" s="139" t="s">
        <v>575</v>
      </c>
      <c r="D1048" s="139" t="s">
        <v>132</v>
      </c>
      <c r="E1048" s="139" t="s">
        <v>576</v>
      </c>
      <c r="F1048" s="139" t="s">
        <v>180</v>
      </c>
      <c r="G1048" s="139" t="s">
        <v>1406</v>
      </c>
      <c r="H1048" s="140">
        <v>4296</v>
      </c>
      <c r="I1048" s="138">
        <v>3</v>
      </c>
      <c r="J1048" s="141">
        <f>นครพนม!F141</f>
        <v>643615.47</v>
      </c>
      <c r="K1048" s="142">
        <f>นครพนม!AN141</f>
        <v>668165.07999999984</v>
      </c>
      <c r="L1048" s="143">
        <f>นครพนม!AO141</f>
        <v>2402927.21</v>
      </c>
      <c r="M1048" s="143">
        <f>นครพนม!AP141</f>
        <v>2358758.38</v>
      </c>
      <c r="N1048" s="139"/>
      <c r="O1048" s="139"/>
      <c r="P1048" s="139"/>
      <c r="Q1048" s="131">
        <f t="shared" si="38"/>
        <v>44168.830000000075</v>
      </c>
      <c r="R1048" s="132">
        <f t="shared" si="39"/>
        <v>559.34059823091252</v>
      </c>
    </row>
    <row r="1049" spans="1:18" x14ac:dyDescent="0.4">
      <c r="A1049" s="138">
        <v>9</v>
      </c>
      <c r="B1049" s="139" t="s">
        <v>58</v>
      </c>
      <c r="C1049" s="139" t="s">
        <v>575</v>
      </c>
      <c r="D1049" s="139" t="s">
        <v>132</v>
      </c>
      <c r="E1049" s="139" t="s">
        <v>576</v>
      </c>
      <c r="F1049" s="139" t="s">
        <v>180</v>
      </c>
      <c r="G1049" s="139" t="s">
        <v>1407</v>
      </c>
      <c r="H1049" s="140">
        <v>2528</v>
      </c>
      <c r="I1049" s="138">
        <v>2</v>
      </c>
      <c r="J1049" s="141">
        <f>นครพนม!F142</f>
        <v>342746.23</v>
      </c>
      <c r="K1049" s="141">
        <f>นครพนม!AN142</f>
        <v>482544.70999999996</v>
      </c>
      <c r="L1049" s="143">
        <f>นครพนม!AO142</f>
        <v>2899733.79</v>
      </c>
      <c r="M1049" s="143">
        <f>นครพนม!AP142</f>
        <v>4349583.34</v>
      </c>
      <c r="N1049" s="139"/>
      <c r="O1049" s="139"/>
      <c r="P1049" s="139"/>
      <c r="Q1049" s="131">
        <f t="shared" si="38"/>
        <v>-1449849.5499999998</v>
      </c>
      <c r="R1049" s="132">
        <f t="shared" si="39"/>
        <v>1147.0465941455695</v>
      </c>
    </row>
    <row r="1050" spans="1:18" x14ac:dyDescent="0.4">
      <c r="A1050" s="138">
        <v>10</v>
      </c>
      <c r="B1050" s="139" t="s">
        <v>58</v>
      </c>
      <c r="C1050" s="139" t="s">
        <v>575</v>
      </c>
      <c r="D1050" s="139" t="s">
        <v>132</v>
      </c>
      <c r="E1050" s="139" t="s">
        <v>576</v>
      </c>
      <c r="F1050" s="139" t="s">
        <v>180</v>
      </c>
      <c r="G1050" s="139" t="s">
        <v>1408</v>
      </c>
      <c r="H1050" s="140">
        <v>3203</v>
      </c>
      <c r="I1050" s="138">
        <v>3</v>
      </c>
      <c r="J1050" s="141">
        <f>นครพนม!F143</f>
        <v>360607.7</v>
      </c>
      <c r="K1050" s="141">
        <f>นครพนม!AN143</f>
        <v>374030.27</v>
      </c>
      <c r="L1050" s="143">
        <f>นครพนม!AO143</f>
        <v>2647449.04</v>
      </c>
      <c r="M1050" s="143">
        <f>นครพนม!AP143</f>
        <v>2795938.49</v>
      </c>
      <c r="N1050" s="139"/>
      <c r="O1050" s="139"/>
      <c r="P1050" s="139"/>
      <c r="Q1050" s="131">
        <f t="shared" si="38"/>
        <v>-148489.45000000019</v>
      </c>
      <c r="R1050" s="132">
        <f t="shared" si="39"/>
        <v>826.55293162660007</v>
      </c>
    </row>
    <row r="1051" spans="1:18" x14ac:dyDescent="0.4">
      <c r="A1051" s="138">
        <v>11</v>
      </c>
      <c r="B1051" s="139" t="s">
        <v>58</v>
      </c>
      <c r="C1051" s="139" t="s">
        <v>575</v>
      </c>
      <c r="D1051" s="139" t="s">
        <v>132</v>
      </c>
      <c r="E1051" s="139" t="s">
        <v>576</v>
      </c>
      <c r="F1051" s="139" t="s">
        <v>180</v>
      </c>
      <c r="G1051" s="139" t="s">
        <v>1409</v>
      </c>
      <c r="H1051" s="140">
        <v>3469</v>
      </c>
      <c r="I1051" s="138">
        <v>3</v>
      </c>
      <c r="J1051" s="141">
        <f>นครพนม!F144</f>
        <v>304697.36</v>
      </c>
      <c r="K1051" s="142">
        <f>นครพนม!AN144</f>
        <v>805624.11</v>
      </c>
      <c r="L1051" s="143">
        <f>นครพนม!AO144</f>
        <v>1919970.13</v>
      </c>
      <c r="M1051" s="143">
        <f>นครพนม!AP144</f>
        <v>2127783.8199999998</v>
      </c>
      <c r="N1051" s="139"/>
      <c r="O1051" s="139"/>
      <c r="P1051" s="139"/>
      <c r="Q1051" s="131">
        <f t="shared" si="38"/>
        <v>-207813.68999999994</v>
      </c>
      <c r="R1051" s="132">
        <f t="shared" si="39"/>
        <v>553.46501297203804</v>
      </c>
    </row>
    <row r="1052" spans="1:18" x14ac:dyDescent="0.4">
      <c r="A1052" s="138">
        <v>12</v>
      </c>
      <c r="B1052" s="139" t="s">
        <v>58</v>
      </c>
      <c r="C1052" s="139" t="s">
        <v>575</v>
      </c>
      <c r="D1052" s="139" t="s">
        <v>132</v>
      </c>
      <c r="E1052" s="139" t="s">
        <v>576</v>
      </c>
      <c r="F1052" s="139" t="s">
        <v>180</v>
      </c>
      <c r="G1052" s="139" t="s">
        <v>1410</v>
      </c>
      <c r="H1052" s="140">
        <v>3469</v>
      </c>
      <c r="I1052" s="138">
        <v>3</v>
      </c>
      <c r="J1052" s="141">
        <f>นครพนม!F145</f>
        <v>309311.84999999998</v>
      </c>
      <c r="K1052" s="142">
        <f>นครพนม!AN145</f>
        <v>932776</v>
      </c>
      <c r="L1052" s="143">
        <f>นครพนม!AO145</f>
        <v>1699927.79</v>
      </c>
      <c r="M1052" s="143">
        <f>นครพนม!AP145</f>
        <v>1447338.9300000002</v>
      </c>
      <c r="N1052" s="139"/>
      <c r="O1052" s="139"/>
      <c r="P1052" s="139"/>
      <c r="Q1052" s="131">
        <f t="shared" si="38"/>
        <v>252588.85999999987</v>
      </c>
      <c r="R1052" s="132">
        <f t="shared" si="39"/>
        <v>490.03395503026809</v>
      </c>
    </row>
    <row r="1053" spans="1:18" s="150" customFormat="1" x14ac:dyDescent="0.4">
      <c r="A1053" s="144">
        <v>10</v>
      </c>
      <c r="B1053" s="145" t="s">
        <v>58</v>
      </c>
      <c r="C1053" s="145"/>
      <c r="D1053" s="145"/>
      <c r="E1053" s="145" t="s">
        <v>77</v>
      </c>
      <c r="F1053" s="145"/>
      <c r="G1053" s="145" t="s">
        <v>578</v>
      </c>
      <c r="H1053" s="151">
        <f>SUM(H1041:H1052)</f>
        <v>34971</v>
      </c>
      <c r="I1053" s="144"/>
      <c r="J1053" s="147">
        <f>SUM(J1041:J1052)</f>
        <v>4257033.68</v>
      </c>
      <c r="K1053" s="182">
        <f>SUM(K1041:K1052)</f>
        <v>7601534.6100000003</v>
      </c>
      <c r="L1053" s="147">
        <f>SUM(L1041:L1052)</f>
        <v>23283594.899999995</v>
      </c>
      <c r="M1053" s="147">
        <f>SUM(M1041:M1052)</f>
        <v>23464449.990000002</v>
      </c>
      <c r="N1053" s="145">
        <v>11</v>
      </c>
      <c r="O1053" s="145">
        <v>11</v>
      </c>
      <c r="P1053" s="145">
        <f>N1053-O1053</f>
        <v>0</v>
      </c>
      <c r="Q1053" s="148">
        <f t="shared" si="38"/>
        <v>-180855.0900000073</v>
      </c>
      <c r="R1053" s="149">
        <f>L1053/H1053</f>
        <v>665.79722913270984</v>
      </c>
    </row>
    <row r="1054" spans="1:18" x14ac:dyDescent="0.4">
      <c r="A1054" s="138">
        <v>1</v>
      </c>
      <c r="B1054" s="139" t="s">
        <v>58</v>
      </c>
      <c r="C1054" s="139" t="s">
        <v>579</v>
      </c>
      <c r="D1054" s="139" t="s">
        <v>100</v>
      </c>
      <c r="E1054" s="139" t="s">
        <v>580</v>
      </c>
      <c r="F1054" s="139" t="s">
        <v>210</v>
      </c>
      <c r="G1054" s="139" t="s">
        <v>581</v>
      </c>
      <c r="H1054" s="140"/>
      <c r="I1054" s="138"/>
      <c r="J1054" s="141"/>
      <c r="K1054" s="142"/>
      <c r="L1054" s="143"/>
      <c r="M1054" s="143"/>
      <c r="N1054" s="139"/>
      <c r="O1054" s="139"/>
      <c r="P1054" s="139"/>
    </row>
    <row r="1055" spans="1:18" x14ac:dyDescent="0.4">
      <c r="A1055" s="138">
        <v>2</v>
      </c>
      <c r="B1055" s="139" t="s">
        <v>58</v>
      </c>
      <c r="C1055" s="139" t="s">
        <v>579</v>
      </c>
      <c r="D1055" s="139" t="s">
        <v>100</v>
      </c>
      <c r="E1055" s="139" t="s">
        <v>580</v>
      </c>
      <c r="F1055" s="139" t="s">
        <v>180</v>
      </c>
      <c r="G1055" s="139" t="s">
        <v>1411</v>
      </c>
      <c r="H1055" s="140">
        <v>2217</v>
      </c>
      <c r="I1055" s="138">
        <v>2</v>
      </c>
      <c r="J1055" s="141">
        <f>นครพนม!F146</f>
        <v>144093.97</v>
      </c>
      <c r="K1055" s="142">
        <f>นครพนม!AN146</f>
        <v>421145.03999999992</v>
      </c>
      <c r="L1055" s="143">
        <f>นครพนม!AO146</f>
        <v>1712684.9500000002</v>
      </c>
      <c r="M1055" s="143">
        <f>นครพนม!AP146</f>
        <v>1747703.07</v>
      </c>
      <c r="N1055" s="139"/>
      <c r="O1055" s="139"/>
      <c r="P1055" s="139"/>
      <c r="Q1055" s="131">
        <f t="shared" si="38"/>
        <v>-35018.119999999879</v>
      </c>
      <c r="R1055" s="132">
        <f t="shared" si="39"/>
        <v>772.5236580965269</v>
      </c>
    </row>
    <row r="1056" spans="1:18" x14ac:dyDescent="0.4">
      <c r="A1056" s="138">
        <v>3</v>
      </c>
      <c r="B1056" s="139" t="s">
        <v>58</v>
      </c>
      <c r="C1056" s="139" t="s">
        <v>579</v>
      </c>
      <c r="D1056" s="139" t="s">
        <v>100</v>
      </c>
      <c r="E1056" s="139" t="s">
        <v>580</v>
      </c>
      <c r="F1056" s="139" t="s">
        <v>180</v>
      </c>
      <c r="G1056" s="139" t="s">
        <v>1412</v>
      </c>
      <c r="H1056" s="140">
        <v>3536</v>
      </c>
      <c r="I1056" s="138">
        <v>3</v>
      </c>
      <c r="J1056" s="141">
        <f>นครพนม!F147</f>
        <v>61077.43</v>
      </c>
      <c r="K1056" s="142">
        <f>นครพนม!AN147</f>
        <v>98407.099999999991</v>
      </c>
      <c r="L1056" s="143">
        <f>นครพนม!AO147</f>
        <v>3209608.26</v>
      </c>
      <c r="M1056" s="143">
        <f>นครพนม!AP147</f>
        <v>3969362.08</v>
      </c>
      <c r="N1056" s="139"/>
      <c r="O1056" s="139"/>
      <c r="P1056" s="139"/>
      <c r="Q1056" s="131">
        <f t="shared" si="38"/>
        <v>-759753.8200000003</v>
      </c>
      <c r="R1056" s="132">
        <f t="shared" si="39"/>
        <v>907.69464366515831</v>
      </c>
    </row>
    <row r="1057" spans="1:18" x14ac:dyDescent="0.4">
      <c r="A1057" s="138">
        <v>4</v>
      </c>
      <c r="B1057" s="139" t="s">
        <v>58</v>
      </c>
      <c r="C1057" s="139" t="s">
        <v>579</v>
      </c>
      <c r="D1057" s="139" t="s">
        <v>100</v>
      </c>
      <c r="E1057" s="139" t="s">
        <v>580</v>
      </c>
      <c r="F1057" s="139" t="s">
        <v>180</v>
      </c>
      <c r="G1057" s="139" t="s">
        <v>1413</v>
      </c>
      <c r="H1057" s="140">
        <v>4975</v>
      </c>
      <c r="I1057" s="138">
        <v>4</v>
      </c>
      <c r="J1057" s="141">
        <f>นครพนม!F148</f>
        <v>301323.86</v>
      </c>
      <c r="K1057" s="142">
        <f>นครพนม!AN148</f>
        <v>390684.51999999996</v>
      </c>
      <c r="L1057" s="143">
        <f>นครพนม!AO148</f>
        <v>2506584.35</v>
      </c>
      <c r="M1057" s="143">
        <f>นครพนม!AP148</f>
        <v>2491125.2599999998</v>
      </c>
      <c r="N1057" s="139"/>
      <c r="O1057" s="139"/>
      <c r="P1057" s="139"/>
      <c r="Q1057" s="131">
        <f t="shared" si="38"/>
        <v>15459.090000000317</v>
      </c>
      <c r="R1057" s="132">
        <f t="shared" si="39"/>
        <v>503.83605025125632</v>
      </c>
    </row>
    <row r="1058" spans="1:18" x14ac:dyDescent="0.4">
      <c r="A1058" s="138">
        <v>5</v>
      </c>
      <c r="B1058" s="139" t="s">
        <v>58</v>
      </c>
      <c r="C1058" s="139" t="s">
        <v>582</v>
      </c>
      <c r="D1058" s="139" t="s">
        <v>100</v>
      </c>
      <c r="E1058" s="139" t="s">
        <v>580</v>
      </c>
      <c r="F1058" s="139" t="s">
        <v>180</v>
      </c>
      <c r="G1058" s="139" t="s">
        <v>1414</v>
      </c>
      <c r="H1058" s="140">
        <v>2059</v>
      </c>
      <c r="I1058" s="138">
        <v>2</v>
      </c>
      <c r="J1058" s="141">
        <f>นครพนม!F149</f>
        <v>235360.74</v>
      </c>
      <c r="K1058" s="142">
        <f>นครพนม!AN149</f>
        <v>544145.14</v>
      </c>
      <c r="L1058" s="143">
        <f>นครพนม!AO149</f>
        <v>2214376.69</v>
      </c>
      <c r="M1058" s="143">
        <f>นครพนม!AP149</f>
        <v>2309984.5599999996</v>
      </c>
      <c r="N1058" s="139"/>
      <c r="O1058" s="139"/>
      <c r="P1058" s="139"/>
      <c r="Q1058" s="131">
        <f t="shared" si="38"/>
        <v>-95607.869999999646</v>
      </c>
      <c r="R1058" s="132">
        <f t="shared" si="39"/>
        <v>1075.4622098105876</v>
      </c>
    </row>
    <row r="1059" spans="1:18" x14ac:dyDescent="0.4">
      <c r="A1059" s="138">
        <v>6</v>
      </c>
      <c r="B1059" s="139" t="s">
        <v>58</v>
      </c>
      <c r="C1059" s="139" t="s">
        <v>583</v>
      </c>
      <c r="D1059" s="139" t="s">
        <v>100</v>
      </c>
      <c r="E1059" s="139" t="s">
        <v>580</v>
      </c>
      <c r="F1059" s="139" t="s">
        <v>180</v>
      </c>
      <c r="G1059" s="139" t="s">
        <v>1415</v>
      </c>
      <c r="H1059" s="140">
        <v>1986</v>
      </c>
      <c r="I1059" s="138">
        <v>2</v>
      </c>
      <c r="J1059" s="141">
        <f>นครพนม!F150</f>
        <v>291809.56</v>
      </c>
      <c r="K1059" s="142">
        <f>นครพนม!AN150</f>
        <v>752188.13000000012</v>
      </c>
      <c r="L1059" s="143">
        <f>นครพนม!AO150</f>
        <v>1772549.94</v>
      </c>
      <c r="M1059" s="143">
        <f>นครพนม!AP150</f>
        <v>1913929.7300000002</v>
      </c>
      <c r="N1059" s="139"/>
      <c r="O1059" s="139"/>
      <c r="P1059" s="139"/>
      <c r="Q1059" s="131">
        <f>L1059-M1059</f>
        <v>-141379.79000000027</v>
      </c>
      <c r="R1059" s="132">
        <f>L1059/H1059</f>
        <v>892.52262839879154</v>
      </c>
    </row>
    <row r="1060" spans="1:18" s="150" customFormat="1" x14ac:dyDescent="0.4">
      <c r="A1060" s="144">
        <v>11</v>
      </c>
      <c r="B1060" s="145" t="s">
        <v>58</v>
      </c>
      <c r="C1060" s="145"/>
      <c r="D1060" s="145"/>
      <c r="E1060" s="145" t="s">
        <v>77</v>
      </c>
      <c r="F1060" s="145"/>
      <c r="G1060" s="145" t="s">
        <v>584</v>
      </c>
      <c r="H1060" s="151">
        <f>SUM(H1055:H1059)</f>
        <v>14773</v>
      </c>
      <c r="I1060" s="144"/>
      <c r="J1060" s="147">
        <f>SUM(J1054:J1059)</f>
        <v>1033665.56</v>
      </c>
      <c r="K1060" s="182">
        <f>SUM(K1054:K1059)</f>
        <v>2206569.9299999997</v>
      </c>
      <c r="L1060" s="147">
        <f>SUM(L1055:L1059)</f>
        <v>11415804.189999999</v>
      </c>
      <c r="M1060" s="147">
        <f>SUM(M1055:M1059)</f>
        <v>12432104.699999999</v>
      </c>
      <c r="N1060" s="145">
        <v>5</v>
      </c>
      <c r="O1060" s="145">
        <v>5</v>
      </c>
      <c r="P1060" s="145">
        <f>N1060-O1060</f>
        <v>0</v>
      </c>
      <c r="Q1060" s="148">
        <f t="shared" si="38"/>
        <v>-1016300.5099999998</v>
      </c>
      <c r="R1060" s="149">
        <f>L1060/H1060</f>
        <v>772.74786367020909</v>
      </c>
    </row>
    <row r="1061" spans="1:18" x14ac:dyDescent="0.4">
      <c r="A1061" s="138">
        <v>1</v>
      </c>
      <c r="B1061" s="139" t="s">
        <v>58</v>
      </c>
      <c r="C1061" s="139" t="s">
        <v>563</v>
      </c>
      <c r="D1061" s="139" t="s">
        <v>114</v>
      </c>
      <c r="E1061" s="139" t="s">
        <v>585</v>
      </c>
      <c r="F1061" s="139" t="s">
        <v>210</v>
      </c>
      <c r="G1061" s="139" t="s">
        <v>586</v>
      </c>
      <c r="H1061" s="140"/>
      <c r="I1061" s="138"/>
      <c r="J1061" s="141"/>
      <c r="K1061" s="142"/>
      <c r="L1061" s="143"/>
      <c r="M1061" s="143"/>
      <c r="N1061" s="139"/>
      <c r="O1061" s="139"/>
      <c r="P1061" s="139"/>
    </row>
    <row r="1062" spans="1:18" x14ac:dyDescent="0.4">
      <c r="A1062" s="138">
        <v>2</v>
      </c>
      <c r="B1062" s="139" t="s">
        <v>58</v>
      </c>
      <c r="C1062" s="139" t="s">
        <v>563</v>
      </c>
      <c r="D1062" s="139" t="s">
        <v>114</v>
      </c>
      <c r="E1062" s="139" t="s">
        <v>585</v>
      </c>
      <c r="F1062" s="139" t="s">
        <v>180</v>
      </c>
      <c r="G1062" s="139" t="s">
        <v>1416</v>
      </c>
      <c r="H1062" s="140">
        <v>2574</v>
      </c>
      <c r="I1062" s="138">
        <v>2</v>
      </c>
      <c r="J1062" s="141">
        <f>นครพนม!F151</f>
        <v>152702.21</v>
      </c>
      <c r="K1062" s="142">
        <f>นครพนม!AN151</f>
        <v>205061.66999999998</v>
      </c>
      <c r="L1062" s="143">
        <f>นครพนม!AO151</f>
        <v>2138260.54</v>
      </c>
      <c r="M1062" s="143">
        <f>นครพนม!AP151</f>
        <v>2220901.35</v>
      </c>
      <c r="N1062" s="139"/>
      <c r="O1062" s="139"/>
      <c r="P1062" s="139"/>
      <c r="Q1062" s="131">
        <f t="shared" si="38"/>
        <v>-82640.810000000056</v>
      </c>
      <c r="R1062" s="132">
        <f t="shared" si="39"/>
        <v>830.7150505050505</v>
      </c>
    </row>
    <row r="1063" spans="1:18" x14ac:dyDescent="0.4">
      <c r="A1063" s="138">
        <v>3</v>
      </c>
      <c r="B1063" s="139" t="s">
        <v>58</v>
      </c>
      <c r="C1063" s="139" t="s">
        <v>563</v>
      </c>
      <c r="D1063" s="139" t="s">
        <v>114</v>
      </c>
      <c r="E1063" s="139" t="s">
        <v>585</v>
      </c>
      <c r="F1063" s="139" t="s">
        <v>180</v>
      </c>
      <c r="G1063" s="139" t="s">
        <v>1417</v>
      </c>
      <c r="H1063" s="140">
        <v>918</v>
      </c>
      <c r="I1063" s="138">
        <v>1</v>
      </c>
      <c r="J1063" s="141">
        <f>นครพนม!F152</f>
        <v>147058.23999999999</v>
      </c>
      <c r="K1063" s="142">
        <f>นครพนม!AN152</f>
        <v>206350.63</v>
      </c>
      <c r="L1063" s="143">
        <f>นครพนม!AO152</f>
        <v>1622757.71</v>
      </c>
      <c r="M1063" s="143">
        <f>นครพนม!AP152</f>
        <v>1974025.49</v>
      </c>
      <c r="N1063" s="139"/>
      <c r="O1063" s="139"/>
      <c r="P1063" s="139"/>
      <c r="Q1063" s="131">
        <f t="shared" si="38"/>
        <v>-351267.78</v>
      </c>
      <c r="R1063" s="132">
        <f t="shared" si="39"/>
        <v>1767.7099237472767</v>
      </c>
    </row>
    <row r="1064" spans="1:18" x14ac:dyDescent="0.4">
      <c r="A1064" s="138">
        <v>4</v>
      </c>
      <c r="B1064" s="139" t="s">
        <v>58</v>
      </c>
      <c r="C1064" s="139" t="s">
        <v>563</v>
      </c>
      <c r="D1064" s="139" t="s">
        <v>114</v>
      </c>
      <c r="E1064" s="139" t="s">
        <v>585</v>
      </c>
      <c r="F1064" s="139" t="s">
        <v>180</v>
      </c>
      <c r="G1064" s="139" t="s">
        <v>1418</v>
      </c>
      <c r="H1064" s="140">
        <v>4046</v>
      </c>
      <c r="I1064" s="138">
        <v>3</v>
      </c>
      <c r="J1064" s="141">
        <f>นครพนม!F153</f>
        <v>134925.10999999999</v>
      </c>
      <c r="K1064" s="142">
        <f>นครพนม!AN153</f>
        <v>188634.39</v>
      </c>
      <c r="L1064" s="143">
        <f>นครพนม!AO153</f>
        <v>2372291.6399999997</v>
      </c>
      <c r="M1064" s="143">
        <f>นครพนม!AP153</f>
        <v>2349600.6</v>
      </c>
      <c r="N1064" s="139"/>
      <c r="O1064" s="139"/>
      <c r="P1064" s="139"/>
      <c r="Q1064" s="131">
        <f t="shared" si="38"/>
        <v>22691.039999999572</v>
      </c>
      <c r="R1064" s="132">
        <f t="shared" si="39"/>
        <v>586.33011369253575</v>
      </c>
    </row>
    <row r="1065" spans="1:18" x14ac:dyDescent="0.4">
      <c r="A1065" s="138">
        <v>5</v>
      </c>
      <c r="B1065" s="139" t="s">
        <v>58</v>
      </c>
      <c r="C1065" s="139" t="s">
        <v>563</v>
      </c>
      <c r="D1065" s="139" t="s">
        <v>114</v>
      </c>
      <c r="E1065" s="139" t="s">
        <v>585</v>
      </c>
      <c r="F1065" s="139" t="s">
        <v>180</v>
      </c>
      <c r="G1065" s="139" t="s">
        <v>1419</v>
      </c>
      <c r="H1065" s="140">
        <v>1868</v>
      </c>
      <c r="I1065" s="138">
        <v>2</v>
      </c>
      <c r="J1065" s="141">
        <f>นครพนม!F154</f>
        <v>75008.639999999999</v>
      </c>
      <c r="K1065" s="142">
        <f>นครพนม!AN154</f>
        <v>49344.790000000008</v>
      </c>
      <c r="L1065" s="143">
        <f>นครพนม!AO154</f>
        <v>1948857.85</v>
      </c>
      <c r="M1065" s="143">
        <f>นครพนม!AP154</f>
        <v>2044371.09</v>
      </c>
      <c r="N1065" s="139"/>
      <c r="O1065" s="139"/>
      <c r="P1065" s="139"/>
      <c r="Q1065" s="131">
        <f t="shared" si="38"/>
        <v>-95513.239999999991</v>
      </c>
      <c r="R1065" s="132">
        <f t="shared" si="39"/>
        <v>1043.2857869379015</v>
      </c>
    </row>
    <row r="1066" spans="1:18" s="150" customFormat="1" x14ac:dyDescent="0.4">
      <c r="A1066" s="144">
        <v>12</v>
      </c>
      <c r="B1066" s="145" t="s">
        <v>58</v>
      </c>
      <c r="C1066" s="145"/>
      <c r="D1066" s="145"/>
      <c r="E1066" s="145" t="s">
        <v>77</v>
      </c>
      <c r="F1066" s="145"/>
      <c r="G1066" s="145" t="s">
        <v>587</v>
      </c>
      <c r="H1066" s="151">
        <f>SUM(H1062:H1065)</f>
        <v>9406</v>
      </c>
      <c r="I1066" s="144"/>
      <c r="J1066" s="147">
        <f>SUM(J1061:J1065)</f>
        <v>509694.19999999995</v>
      </c>
      <c r="K1066" s="182">
        <f>SUM(K1061:K1065)</f>
        <v>649391.48</v>
      </c>
      <c r="L1066" s="147">
        <f>SUM(L1061:L1065)</f>
        <v>8082167.7400000002</v>
      </c>
      <c r="M1066" s="147">
        <f>SUM(M1061:M1065)</f>
        <v>8588898.5299999993</v>
      </c>
      <c r="N1066" s="145">
        <v>4</v>
      </c>
      <c r="O1066" s="145">
        <v>4</v>
      </c>
      <c r="P1066" s="145">
        <f>N1066-O1066</f>
        <v>0</v>
      </c>
      <c r="Q1066" s="148">
        <f t="shared" si="38"/>
        <v>-506730.78999999911</v>
      </c>
      <c r="R1066" s="149">
        <f t="shared" si="39"/>
        <v>859.25661705294499</v>
      </c>
    </row>
    <row r="1067" spans="1:18" s="150" customFormat="1" x14ac:dyDescent="0.4">
      <c r="A1067" s="217"/>
      <c r="B1067" s="218" t="s">
        <v>58</v>
      </c>
      <c r="C1067" s="218" t="s">
        <v>58</v>
      </c>
      <c r="D1067" s="218" t="s">
        <v>58</v>
      </c>
      <c r="E1067" s="218" t="s">
        <v>58</v>
      </c>
      <c r="F1067" s="218"/>
      <c r="G1067" s="218" t="s">
        <v>588</v>
      </c>
      <c r="H1067" s="219">
        <f>H918+H929+H948+H959+H976+H988+H1009+H1029+H1040+H1053+H1060+H1066</f>
        <v>427863</v>
      </c>
      <c r="I1067" s="217"/>
      <c r="J1067" s="220">
        <f t="shared" ref="J1067:O1067" si="40">J918+J929+J948+J959+J976+J988+J1009+J1029+J1040+J1053+J1060+J1066</f>
        <v>35041494.390000001</v>
      </c>
      <c r="K1067" s="221">
        <f t="shared" si="40"/>
        <v>48874405.849999994</v>
      </c>
      <c r="L1067" s="220">
        <f t="shared" si="40"/>
        <v>327303827.69999999</v>
      </c>
      <c r="M1067" s="220">
        <f t="shared" si="40"/>
        <v>331656279.31999999</v>
      </c>
      <c r="N1067" s="218">
        <f t="shared" si="40"/>
        <v>151</v>
      </c>
      <c r="O1067" s="218">
        <f t="shared" si="40"/>
        <v>151</v>
      </c>
      <c r="P1067" s="218">
        <f>N1067-O1067</f>
        <v>0</v>
      </c>
      <c r="Q1067" s="148">
        <f t="shared" si="38"/>
        <v>-4352451.6200000048</v>
      </c>
      <c r="R1067" s="149">
        <f t="shared" si="39"/>
        <v>764.97343238373026</v>
      </c>
    </row>
    <row r="1068" spans="1:18" x14ac:dyDescent="0.4">
      <c r="A1068" s="238"/>
      <c r="B1068" s="239"/>
      <c r="C1068" s="239"/>
      <c r="D1068" s="239"/>
      <c r="E1068" s="340" t="s">
        <v>589</v>
      </c>
      <c r="F1068" s="341"/>
      <c r="G1068" s="342"/>
      <c r="H1068" s="240"/>
      <c r="I1068" s="238"/>
      <c r="J1068" s="241">
        <f>J1067/O1067</f>
        <v>232062.87675496688</v>
      </c>
      <c r="K1068" s="242">
        <f>K1067/O1067</f>
        <v>323671.56192052976</v>
      </c>
      <c r="L1068" s="241">
        <f>L1067/O1067</f>
        <v>2167575.0178807946</v>
      </c>
      <c r="M1068" s="241">
        <f>M1067/O1067</f>
        <v>2196399.2007947019</v>
      </c>
      <c r="N1068" s="243"/>
      <c r="O1068" s="243"/>
      <c r="P1068" s="239"/>
      <c r="Q1068" s="131">
        <f t="shared" si="38"/>
        <v>-28824.182913907338</v>
      </c>
      <c r="R1068" s="149"/>
    </row>
    <row r="1069" spans="1:18" s="150" customFormat="1" x14ac:dyDescent="0.4">
      <c r="A1069" s="243"/>
      <c r="B1069" s="243"/>
      <c r="C1069" s="243"/>
      <c r="D1069" s="243"/>
      <c r="E1069" s="327" t="s">
        <v>597</v>
      </c>
      <c r="F1069" s="328"/>
      <c r="G1069" s="329"/>
      <c r="H1069" s="244">
        <f>H82+H179+H433+H590+H684+H890+H1067</f>
        <v>3408575</v>
      </c>
      <c r="I1069" s="245"/>
      <c r="J1069" s="241">
        <f t="shared" ref="J1069:O1069" si="41">J82+J179+J433+J590+J684+J890+J1067</f>
        <v>305380144.06</v>
      </c>
      <c r="K1069" s="242">
        <f t="shared" si="41"/>
        <v>358047201.5999999</v>
      </c>
      <c r="L1069" s="241">
        <f t="shared" si="41"/>
        <v>2614442933.9799995</v>
      </c>
      <c r="M1069" s="241">
        <f t="shared" si="41"/>
        <v>2567300145.9900002</v>
      </c>
      <c r="N1069" s="246">
        <f t="shared" si="41"/>
        <v>874</v>
      </c>
      <c r="O1069" s="246">
        <f t="shared" si="41"/>
        <v>874</v>
      </c>
      <c r="P1069" s="246">
        <f>P82+P179+P433+P590+P684+P890+P1067</f>
        <v>0</v>
      </c>
      <c r="Q1069" s="148">
        <f>L1069-M1069</f>
        <v>47142787.989999294</v>
      </c>
      <c r="R1069" s="149">
        <f t="shared" si="39"/>
        <v>767.01933622701551</v>
      </c>
    </row>
    <row r="1070" spans="1:18" s="150" customFormat="1" x14ac:dyDescent="0.4">
      <c r="A1070" s="243"/>
      <c r="B1070" s="243"/>
      <c r="C1070" s="243"/>
      <c r="D1070" s="243"/>
      <c r="E1070" s="327" t="s">
        <v>598</v>
      </c>
      <c r="F1070" s="328"/>
      <c r="G1070" s="329"/>
      <c r="H1070" s="244"/>
      <c r="I1070" s="245"/>
      <c r="J1070" s="241">
        <f>J1069/O1069</f>
        <v>349405.19915331807</v>
      </c>
      <c r="K1070" s="241">
        <f>K1069/O1069</f>
        <v>409664.99038901593</v>
      </c>
      <c r="L1070" s="241">
        <f>L1069/O1069</f>
        <v>2991353.4713729974</v>
      </c>
      <c r="M1070" s="241">
        <f>M1069/O1069</f>
        <v>2937414.3546796343</v>
      </c>
      <c r="N1070" s="243"/>
      <c r="O1070" s="243"/>
      <c r="P1070" s="243"/>
      <c r="Q1070" s="148">
        <f>L1070-M1070</f>
        <v>53939.116693363059</v>
      </c>
      <c r="R1070" s="149"/>
    </row>
    <row r="1073" spans="11:13" x14ac:dyDescent="0.4">
      <c r="K1073" s="248"/>
      <c r="M1073" s="248"/>
    </row>
    <row r="1074" spans="11:13" x14ac:dyDescent="0.4">
      <c r="K1074" s="248"/>
      <c r="M1074" s="248"/>
    </row>
    <row r="1075" spans="11:13" x14ac:dyDescent="0.4">
      <c r="K1075" s="248"/>
      <c r="M1075" s="248"/>
    </row>
    <row r="1076" spans="11:13" x14ac:dyDescent="0.4">
      <c r="K1076" s="248"/>
      <c r="M1076" s="248"/>
    </row>
    <row r="1077" spans="11:13" x14ac:dyDescent="0.4">
      <c r="K1077" s="248"/>
      <c r="M1077" s="248"/>
    </row>
    <row r="1078" spans="11:13" x14ac:dyDescent="0.4">
      <c r="K1078" s="248"/>
      <c r="M1078" s="248"/>
    </row>
    <row r="1079" spans="11:13" x14ac:dyDescent="0.4">
      <c r="K1079" s="248"/>
      <c r="M1079" s="248"/>
    </row>
    <row r="1080" spans="11:13" x14ac:dyDescent="0.4">
      <c r="K1080" s="248"/>
      <c r="M1080" s="248"/>
    </row>
    <row r="1081" spans="11:13" x14ac:dyDescent="0.4">
      <c r="K1081" s="248"/>
      <c r="M1081" s="248"/>
    </row>
  </sheetData>
  <autoFilter ref="A4:WVN1070"/>
  <mergeCells count="28"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O151"/>
  <sheetViews>
    <sheetView zoomScaleNormal="100" workbookViewId="0">
      <selection activeCell="E73" sqref="E73"/>
    </sheetView>
  </sheetViews>
  <sheetFormatPr defaultColWidth="4.8984375" defaultRowHeight="13.8" x14ac:dyDescent="0.25"/>
  <cols>
    <col min="1" max="1" width="6.09765625" style="107" bestFit="1" customWidth="1"/>
    <col min="2" max="2" width="13.19921875" style="107" bestFit="1" customWidth="1"/>
    <col min="3" max="3" width="8.19921875" style="107" bestFit="1" customWidth="1"/>
    <col min="4" max="4" width="27.3984375" style="107" bestFit="1" customWidth="1"/>
    <col min="5" max="5" width="27.3984375" style="62"/>
    <col min="6" max="9" width="27.3984375" style="290"/>
    <col min="10" max="12" width="27.3984375" style="62"/>
    <col min="13" max="16" width="27.3984375" style="291"/>
    <col min="17" max="20" width="27.3984375" style="62"/>
    <col min="21" max="26" width="27.3984375" style="52"/>
    <col min="27" max="30" width="27.3984375" style="292"/>
    <col min="31" max="31" width="42.3984375" style="292" bestFit="1" customWidth="1"/>
    <col min="32" max="32" width="30.8984375" style="292" bestFit="1" customWidth="1"/>
    <col min="33" max="33" width="22.69921875" style="292" bestFit="1" customWidth="1"/>
    <col min="34" max="34" width="27.3984375" style="292"/>
    <col min="35" max="35" width="33.09765625" style="292" bestFit="1" customWidth="1"/>
    <col min="36" max="36" width="15.09765625" style="77" bestFit="1" customWidth="1"/>
    <col min="37" max="37" width="14" style="45" bestFit="1" customWidth="1"/>
    <col min="38" max="38" width="14" style="32" bestFit="1" customWidth="1"/>
    <col min="39" max="39" width="15.19921875" style="30" bestFit="1" customWidth="1"/>
    <col min="40" max="40" width="15.09765625" style="48" bestFit="1" customWidth="1"/>
    <col min="41" max="41" width="14.8984375" style="32" bestFit="1" customWidth="1"/>
  </cols>
  <sheetData>
    <row r="1" spans="1:41" x14ac:dyDescent="0.25">
      <c r="E1" s="62" t="s">
        <v>590</v>
      </c>
      <c r="F1" s="290" t="s">
        <v>1438</v>
      </c>
      <c r="G1" s="290" t="s">
        <v>1439</v>
      </c>
      <c r="H1" s="290" t="s">
        <v>1440</v>
      </c>
      <c r="I1" s="290" t="s">
        <v>1441</v>
      </c>
      <c r="J1" s="62" t="s">
        <v>1442</v>
      </c>
      <c r="K1" s="62" t="s">
        <v>1443</v>
      </c>
      <c r="L1" s="62" t="s">
        <v>1444</v>
      </c>
      <c r="M1" s="291" t="s">
        <v>1445</v>
      </c>
      <c r="N1" s="291" t="s">
        <v>1446</v>
      </c>
      <c r="O1" s="291" t="s">
        <v>1447</v>
      </c>
      <c r="P1" s="291" t="s">
        <v>1448</v>
      </c>
      <c r="Q1" s="291" t="s">
        <v>1449</v>
      </c>
      <c r="R1" s="62" t="s">
        <v>1450</v>
      </c>
      <c r="S1" s="62" t="s">
        <v>1451</v>
      </c>
      <c r="T1" s="62" t="s">
        <v>1452</v>
      </c>
      <c r="U1" s="62" t="s">
        <v>1453</v>
      </c>
      <c r="V1" s="52" t="s">
        <v>1454</v>
      </c>
      <c r="W1" s="52" t="s">
        <v>1455</v>
      </c>
      <c r="X1" s="52" t="s">
        <v>1456</v>
      </c>
      <c r="Y1" s="52" t="s">
        <v>1457</v>
      </c>
      <c r="Z1" s="52" t="s">
        <v>1458</v>
      </c>
      <c r="AA1" s="52" t="s">
        <v>1459</v>
      </c>
      <c r="AB1" s="292" t="s">
        <v>1460</v>
      </c>
      <c r="AC1" s="292" t="s">
        <v>1461</v>
      </c>
      <c r="AD1" s="292" t="s">
        <v>1462</v>
      </c>
      <c r="AE1" s="292" t="s">
        <v>1463</v>
      </c>
      <c r="AF1" s="292" t="s">
        <v>1464</v>
      </c>
      <c r="AG1" s="292" t="s">
        <v>1465</v>
      </c>
      <c r="AH1" s="292" t="s">
        <v>1466</v>
      </c>
      <c r="AI1" s="292" t="s">
        <v>1467</v>
      </c>
      <c r="AJ1" s="76" t="s">
        <v>6</v>
      </c>
      <c r="AK1" s="21" t="s">
        <v>7</v>
      </c>
      <c r="AL1" s="16" t="s">
        <v>8</v>
      </c>
      <c r="AM1" s="22" t="s">
        <v>9</v>
      </c>
      <c r="AN1" s="46" t="s">
        <v>10</v>
      </c>
      <c r="AO1" s="71" t="s">
        <v>11</v>
      </c>
    </row>
    <row r="2" spans="1:41" x14ac:dyDescent="0.25">
      <c r="E2" s="62" t="s">
        <v>591</v>
      </c>
      <c r="F2" s="290" t="s">
        <v>1468</v>
      </c>
      <c r="G2" s="290" t="s">
        <v>1469</v>
      </c>
      <c r="H2" s="290" t="s">
        <v>1470</v>
      </c>
      <c r="I2" s="290" t="s">
        <v>1471</v>
      </c>
      <c r="J2" s="62" t="s">
        <v>1472</v>
      </c>
      <c r="K2" s="62" t="s">
        <v>1473</v>
      </c>
      <c r="L2" s="62" t="s">
        <v>1474</v>
      </c>
      <c r="M2" s="291" t="s">
        <v>1475</v>
      </c>
      <c r="N2" s="291" t="s">
        <v>1476</v>
      </c>
      <c r="O2" s="291" t="s">
        <v>1477</v>
      </c>
      <c r="P2" s="291" t="s">
        <v>1478</v>
      </c>
      <c r="Q2" s="291" t="s">
        <v>1479</v>
      </c>
      <c r="R2" s="62" t="s">
        <v>1480</v>
      </c>
      <c r="S2" s="62" t="s">
        <v>1481</v>
      </c>
      <c r="T2" s="62" t="s">
        <v>1482</v>
      </c>
      <c r="U2" s="62" t="s">
        <v>1483</v>
      </c>
      <c r="V2" s="52" t="s">
        <v>1484</v>
      </c>
      <c r="W2" s="52" t="s">
        <v>1485</v>
      </c>
      <c r="X2" s="52" t="s">
        <v>1486</v>
      </c>
      <c r="Y2" s="52" t="s">
        <v>1487</v>
      </c>
      <c r="Z2" s="52" t="s">
        <v>1488</v>
      </c>
      <c r="AA2" s="52" t="s">
        <v>1489</v>
      </c>
      <c r="AB2" s="292" t="s">
        <v>1490</v>
      </c>
      <c r="AC2" s="292" t="s">
        <v>1491</v>
      </c>
      <c r="AD2" s="292" t="s">
        <v>1492</v>
      </c>
      <c r="AE2" s="292" t="s">
        <v>1493</v>
      </c>
      <c r="AF2" s="292" t="s">
        <v>1494</v>
      </c>
      <c r="AG2" s="292" t="s">
        <v>1495</v>
      </c>
      <c r="AH2" s="292" t="s">
        <v>1496</v>
      </c>
      <c r="AI2" s="292" t="s">
        <v>1497</v>
      </c>
    </row>
    <row r="3" spans="1:41" x14ac:dyDescent="0.25">
      <c r="E3" s="62" t="s">
        <v>592</v>
      </c>
      <c r="F3" s="290">
        <v>24938653.460000001</v>
      </c>
      <c r="G3" s="290">
        <v>2965722.8</v>
      </c>
      <c r="H3" s="290">
        <v>3968390.55</v>
      </c>
      <c r="I3" s="290">
        <v>23200</v>
      </c>
      <c r="J3" s="62">
        <v>67816740.689999998</v>
      </c>
      <c r="K3" s="62">
        <v>26823354.93</v>
      </c>
      <c r="L3" s="62">
        <v>74001</v>
      </c>
      <c r="M3" s="291">
        <v>1270332.95</v>
      </c>
      <c r="N3" s="291">
        <v>1773026.4</v>
      </c>
      <c r="O3" s="291">
        <v>503.81</v>
      </c>
      <c r="P3" s="291">
        <v>11687345.460000001</v>
      </c>
      <c r="Q3" s="291">
        <v>5609810.1699999999</v>
      </c>
      <c r="R3" s="62">
        <v>-2950434.61</v>
      </c>
      <c r="S3" s="62">
        <v>-8526928.0500000007</v>
      </c>
      <c r="T3" s="62">
        <v>6189955.2400000002</v>
      </c>
      <c r="U3" s="62">
        <v>148966320.63999999</v>
      </c>
      <c r="V3" s="52">
        <v>485.34</v>
      </c>
      <c r="W3" s="52">
        <v>110553361.27</v>
      </c>
      <c r="X3" s="52">
        <v>3423438</v>
      </c>
      <c r="Y3" s="52">
        <v>120065.9</v>
      </c>
      <c r="Z3" s="52">
        <v>67097123.619999997</v>
      </c>
      <c r="AA3" s="52">
        <v>6964676.3799999999</v>
      </c>
      <c r="AB3" s="292">
        <v>103988477.58</v>
      </c>
      <c r="AC3" s="292">
        <v>851517.85</v>
      </c>
      <c r="AD3" s="292">
        <v>440223.8</v>
      </c>
      <c r="AE3" s="292">
        <v>78835659.739999995</v>
      </c>
      <c r="AF3" s="292">
        <v>19291552.760000002</v>
      </c>
      <c r="AG3" s="292">
        <v>8337</v>
      </c>
      <c r="AH3" s="292">
        <v>2</v>
      </c>
      <c r="AI3" s="292">
        <v>849430</v>
      </c>
      <c r="AJ3" s="98">
        <f t="shared" ref="AJ3:AO3" si="0">SUM(AJ4:AJ71)</f>
        <v>31895966.81000001</v>
      </c>
      <c r="AK3" s="44">
        <f t="shared" si="0"/>
        <v>20341018.790000003</v>
      </c>
      <c r="AL3" s="32">
        <f t="shared" si="0"/>
        <v>11554948.020000001</v>
      </c>
      <c r="AM3" s="29">
        <f t="shared" si="0"/>
        <v>188159150.50999993</v>
      </c>
      <c r="AN3" s="47">
        <f t="shared" si="0"/>
        <v>204265200.72999993</v>
      </c>
      <c r="AO3" s="32">
        <f t="shared" si="0"/>
        <v>-16106050.220000004</v>
      </c>
    </row>
    <row r="4" spans="1:41" x14ac:dyDescent="0.25">
      <c r="E4" s="62" t="s">
        <v>1498</v>
      </c>
      <c r="F4" s="290">
        <v>525482.1</v>
      </c>
      <c r="J4" s="62">
        <v>3022839.17</v>
      </c>
      <c r="K4" s="62">
        <v>-144277.37</v>
      </c>
      <c r="Q4" s="291">
        <v>497442.1</v>
      </c>
      <c r="T4" s="62">
        <v>3157886.55</v>
      </c>
      <c r="U4" s="62">
        <v>13498.58</v>
      </c>
      <c r="Z4" s="52">
        <v>2068500</v>
      </c>
      <c r="AA4" s="52"/>
      <c r="AB4" s="292">
        <v>2068500</v>
      </c>
      <c r="AE4" s="292">
        <v>-28000</v>
      </c>
      <c r="AF4" s="292">
        <v>292783.33</v>
      </c>
      <c r="AJ4" s="77">
        <f t="shared" ref="AJ4:AJ35" si="1">SUM(F4:I4)</f>
        <v>525482.1</v>
      </c>
      <c r="AK4" s="44">
        <f>SUM(M4:Q4)</f>
        <v>497442.1</v>
      </c>
      <c r="AL4" s="32">
        <f>AJ4-AK4</f>
        <v>28040</v>
      </c>
      <c r="AM4" s="29">
        <f>SUM(V4:AA4)</f>
        <v>2068500</v>
      </c>
      <c r="AN4" s="47">
        <f>SUM(AB4:AI4)</f>
        <v>2333283.33</v>
      </c>
      <c r="AO4" s="32">
        <f>AM4-AN4</f>
        <v>-264783.33000000007</v>
      </c>
    </row>
    <row r="5" spans="1:41" x14ac:dyDescent="0.25">
      <c r="E5" s="62" t="s">
        <v>1499</v>
      </c>
      <c r="F5" s="290">
        <v>59896</v>
      </c>
      <c r="J5" s="62">
        <v>391319.38</v>
      </c>
      <c r="K5" s="62">
        <v>2</v>
      </c>
      <c r="Q5" s="291">
        <v>-2445604</v>
      </c>
      <c r="T5" s="62">
        <v>227154.24</v>
      </c>
      <c r="U5" s="62">
        <v>2794467.22</v>
      </c>
      <c r="Z5" s="52">
        <v>1675891</v>
      </c>
      <c r="AA5" s="52">
        <v>185799.37</v>
      </c>
      <c r="AB5" s="292">
        <v>1679091</v>
      </c>
      <c r="AD5" s="292">
        <v>34410.32</v>
      </c>
      <c r="AE5" s="292">
        <v>154029.04999999999</v>
      </c>
      <c r="AF5" s="292">
        <v>118960.08</v>
      </c>
      <c r="AJ5" s="77">
        <f t="shared" si="1"/>
        <v>59896</v>
      </c>
      <c r="AK5" s="44">
        <f t="shared" ref="AK5:AK68" si="2">SUM(M5:Q5)</f>
        <v>-2445604</v>
      </c>
      <c r="AL5" s="32">
        <f>AJ5-AK5</f>
        <v>2505500</v>
      </c>
      <c r="AM5" s="29">
        <f t="shared" ref="AM5:AM68" si="3">SUM(V5:AA5)</f>
        <v>1861690.37</v>
      </c>
      <c r="AN5" s="47">
        <f t="shared" ref="AN5:AN68" si="4">SUM(AB5:AI5)</f>
        <v>1986490.4500000002</v>
      </c>
      <c r="AO5" s="32">
        <f t="shared" ref="AO5:AO69" si="5">AM5-AN5</f>
        <v>-124800.08000000007</v>
      </c>
    </row>
    <row r="6" spans="1:41" x14ac:dyDescent="0.25">
      <c r="E6" s="62" t="s">
        <v>1500</v>
      </c>
      <c r="F6" s="290">
        <v>249179.54</v>
      </c>
      <c r="G6" s="290">
        <v>0</v>
      </c>
      <c r="H6" s="290">
        <v>5520</v>
      </c>
      <c r="J6" s="62">
        <v>2107781.0299999998</v>
      </c>
      <c r="K6" s="62">
        <v>31506</v>
      </c>
      <c r="O6" s="291">
        <v>503.81</v>
      </c>
      <c r="Q6" s="291">
        <v>4215298.3099999996</v>
      </c>
      <c r="R6" s="62">
        <v>-3067500.61</v>
      </c>
      <c r="S6" s="62">
        <v>-2375972.19</v>
      </c>
      <c r="U6" s="62">
        <v>5133149</v>
      </c>
      <c r="Z6" s="52">
        <v>1976957</v>
      </c>
      <c r="AA6" s="52">
        <v>71768.25</v>
      </c>
      <c r="AB6" s="292">
        <v>2114221</v>
      </c>
      <c r="AE6" s="292">
        <v>595404</v>
      </c>
      <c r="AF6" s="292">
        <v>250800</v>
      </c>
      <c r="AJ6" s="77">
        <f t="shared" si="1"/>
        <v>254699.54</v>
      </c>
      <c r="AK6" s="44">
        <f t="shared" si="2"/>
        <v>4215802.1199999992</v>
      </c>
      <c r="AL6" s="32">
        <f t="shared" ref="AL6:AL22" si="6">AJ6-AK6</f>
        <v>-3961102.5799999991</v>
      </c>
      <c r="AM6" s="29">
        <f t="shared" si="3"/>
        <v>2048725.25</v>
      </c>
      <c r="AN6" s="47">
        <f t="shared" si="4"/>
        <v>2960425</v>
      </c>
      <c r="AO6" s="32">
        <f t="shared" si="5"/>
        <v>-911699.75</v>
      </c>
    </row>
    <row r="7" spans="1:41" x14ac:dyDescent="0.25">
      <c r="E7" s="62" t="s">
        <v>1501</v>
      </c>
      <c r="F7" s="290">
        <v>23924.74</v>
      </c>
      <c r="H7" s="290">
        <v>3640</v>
      </c>
      <c r="J7" s="62">
        <v>2858547.48</v>
      </c>
      <c r="K7" s="62">
        <v>-442504.56</v>
      </c>
      <c r="Q7" s="291">
        <v>0</v>
      </c>
      <c r="T7" s="62">
        <v>2375904.9300000002</v>
      </c>
      <c r="U7" s="62">
        <v>840540.25</v>
      </c>
      <c r="Z7" s="52">
        <v>1081237</v>
      </c>
      <c r="AA7" s="52">
        <v>172588.29</v>
      </c>
      <c r="AB7" s="292">
        <v>1187837</v>
      </c>
      <c r="AD7" s="292">
        <v>54023.31</v>
      </c>
      <c r="AE7" s="292">
        <v>110724.98</v>
      </c>
      <c r="AF7" s="292">
        <v>674075.52</v>
      </c>
      <c r="AH7" s="292">
        <v>2</v>
      </c>
      <c r="AJ7" s="77">
        <f t="shared" si="1"/>
        <v>27564.74</v>
      </c>
      <c r="AK7" s="44">
        <f t="shared" si="2"/>
        <v>0</v>
      </c>
      <c r="AL7" s="32">
        <f t="shared" si="6"/>
        <v>27564.74</v>
      </c>
      <c r="AM7" s="29">
        <f t="shared" si="3"/>
        <v>1253825.29</v>
      </c>
      <c r="AN7" s="47">
        <f t="shared" si="4"/>
        <v>2026662.81</v>
      </c>
      <c r="AO7" s="32">
        <f t="shared" si="5"/>
        <v>-772837.52</v>
      </c>
    </row>
    <row r="8" spans="1:41" x14ac:dyDescent="0.25">
      <c r="E8" s="62" t="s">
        <v>1502</v>
      </c>
      <c r="F8" s="290">
        <v>148809.45000000001</v>
      </c>
      <c r="J8" s="62">
        <v>631730.68000000005</v>
      </c>
      <c r="K8" s="62">
        <v>3</v>
      </c>
      <c r="Q8" s="291"/>
      <c r="T8" s="62">
        <v>-1286772.49</v>
      </c>
      <c r="U8" s="62">
        <v>2129382.7599999998</v>
      </c>
      <c r="Z8" s="52">
        <v>849940</v>
      </c>
      <c r="AA8" s="52">
        <v>1136573.31</v>
      </c>
      <c r="AB8" s="292">
        <v>1574653</v>
      </c>
      <c r="AE8" s="292">
        <v>379370.86</v>
      </c>
      <c r="AF8" s="292">
        <v>90116.59</v>
      </c>
      <c r="AJ8" s="77">
        <f t="shared" si="1"/>
        <v>148809.45000000001</v>
      </c>
      <c r="AK8" s="44">
        <f t="shared" si="2"/>
        <v>0</v>
      </c>
      <c r="AL8" s="32">
        <f t="shared" si="6"/>
        <v>148809.45000000001</v>
      </c>
      <c r="AM8" s="29">
        <f t="shared" si="3"/>
        <v>1986513.31</v>
      </c>
      <c r="AN8" s="47">
        <f t="shared" si="4"/>
        <v>2044140.45</v>
      </c>
      <c r="AO8" s="32">
        <f t="shared" si="5"/>
        <v>-57627.139999999898</v>
      </c>
    </row>
    <row r="9" spans="1:41" x14ac:dyDescent="0.25">
      <c r="E9" s="62" t="s">
        <v>1503</v>
      </c>
      <c r="F9" s="290">
        <v>20398.95</v>
      </c>
      <c r="H9" s="290">
        <v>7114.95</v>
      </c>
      <c r="J9" s="62">
        <v>184288.16</v>
      </c>
      <c r="K9" s="62">
        <v>8</v>
      </c>
      <c r="M9" s="291">
        <v>10398.950000000001</v>
      </c>
      <c r="P9" s="291">
        <v>10000</v>
      </c>
      <c r="Q9" s="291">
        <v>27600</v>
      </c>
      <c r="T9" s="62">
        <v>274190.15999999997</v>
      </c>
      <c r="U9" s="62"/>
      <c r="Z9" s="52">
        <v>2897627.2</v>
      </c>
      <c r="AA9" s="52">
        <v>355621.13</v>
      </c>
      <c r="AB9" s="292">
        <v>2907627.2</v>
      </c>
      <c r="AD9" s="292">
        <v>28938</v>
      </c>
      <c r="AE9" s="292">
        <v>305068.18</v>
      </c>
      <c r="AI9" s="292">
        <v>32100</v>
      </c>
      <c r="AJ9" s="77">
        <f t="shared" si="1"/>
        <v>27513.9</v>
      </c>
      <c r="AK9" s="44">
        <f t="shared" si="2"/>
        <v>47998.95</v>
      </c>
      <c r="AL9" s="32">
        <f t="shared" si="6"/>
        <v>-20485.049999999996</v>
      </c>
      <c r="AM9" s="29">
        <f t="shared" si="3"/>
        <v>3253248.33</v>
      </c>
      <c r="AN9" s="47">
        <f t="shared" si="4"/>
        <v>3273733.3800000004</v>
      </c>
      <c r="AO9" s="32">
        <f t="shared" si="5"/>
        <v>-20485.050000000279</v>
      </c>
    </row>
    <row r="10" spans="1:41" x14ac:dyDescent="0.25">
      <c r="A10" s="107" t="s">
        <v>175</v>
      </c>
      <c r="B10" s="107" t="s">
        <v>176</v>
      </c>
      <c r="C10" s="107">
        <v>9017</v>
      </c>
      <c r="D10" s="107" t="s">
        <v>181</v>
      </c>
      <c r="E10" s="62" t="s">
        <v>181</v>
      </c>
      <c r="F10" s="290">
        <v>808603.18</v>
      </c>
      <c r="G10" s="290">
        <v>184909</v>
      </c>
      <c r="H10" s="290">
        <v>69530.559999999998</v>
      </c>
      <c r="J10" s="62">
        <v>322463.71999999997</v>
      </c>
      <c r="K10" s="62">
        <v>162391.32999999999</v>
      </c>
      <c r="N10" s="291">
        <v>44338.42</v>
      </c>
      <c r="P10" s="291">
        <v>206038</v>
      </c>
      <c r="Q10" s="291">
        <v>502</v>
      </c>
      <c r="T10" s="62">
        <v>-1306601.1299999999</v>
      </c>
      <c r="U10" s="62">
        <v>2551683.71</v>
      </c>
      <c r="W10" s="52">
        <v>3852338.22</v>
      </c>
      <c r="Y10" s="52">
        <v>3365.82</v>
      </c>
      <c r="Z10" s="52">
        <v>1780375.2</v>
      </c>
      <c r="AA10" s="52">
        <v>36000</v>
      </c>
      <c r="AB10" s="292">
        <v>2965045.2</v>
      </c>
      <c r="AE10" s="292">
        <v>1996408.42</v>
      </c>
      <c r="AF10" s="292">
        <v>415868.83</v>
      </c>
      <c r="AI10" s="292">
        <v>50000</v>
      </c>
      <c r="AJ10" s="77">
        <f t="shared" si="1"/>
        <v>1063042.74</v>
      </c>
      <c r="AK10" s="44">
        <f t="shared" si="2"/>
        <v>250878.41999999998</v>
      </c>
      <c r="AL10" s="32">
        <f t="shared" si="6"/>
        <v>812164.32000000007</v>
      </c>
      <c r="AM10" s="29">
        <f t="shared" si="3"/>
        <v>5672079.2400000002</v>
      </c>
      <c r="AN10" s="47">
        <f t="shared" si="4"/>
        <v>5427322.4500000002</v>
      </c>
      <c r="AO10" s="32">
        <f t="shared" si="5"/>
        <v>244756.79000000004</v>
      </c>
    </row>
    <row r="11" spans="1:41" x14ac:dyDescent="0.25">
      <c r="A11" s="107" t="s">
        <v>175</v>
      </c>
      <c r="B11" s="107" t="s">
        <v>176</v>
      </c>
      <c r="C11" s="107">
        <v>4386</v>
      </c>
      <c r="D11" s="107" t="s">
        <v>183</v>
      </c>
      <c r="E11" s="62" t="s">
        <v>183</v>
      </c>
      <c r="F11" s="290">
        <v>251543.79</v>
      </c>
      <c r="G11" s="290">
        <v>118199</v>
      </c>
      <c r="H11" s="290">
        <v>181070.94</v>
      </c>
      <c r="J11" s="62">
        <v>1379928.12</v>
      </c>
      <c r="K11" s="62">
        <v>503674.05</v>
      </c>
      <c r="M11" s="291">
        <v>0</v>
      </c>
      <c r="N11" s="291">
        <v>42675.08</v>
      </c>
      <c r="P11" s="291">
        <v>200000</v>
      </c>
      <c r="Q11" s="291">
        <v>911.13</v>
      </c>
      <c r="T11" s="62">
        <v>342448.24</v>
      </c>
      <c r="U11" s="62">
        <v>2241809.08</v>
      </c>
      <c r="W11" s="52">
        <v>2252514.9900000002</v>
      </c>
      <c r="Y11" s="52">
        <v>2938.96</v>
      </c>
      <c r="Z11" s="52">
        <v>697800</v>
      </c>
      <c r="AA11" s="52"/>
      <c r="AB11" s="292">
        <v>1635960</v>
      </c>
      <c r="AC11" s="292">
        <v>83423</v>
      </c>
      <c r="AE11" s="292">
        <v>1072009.0900000001</v>
      </c>
      <c r="AF11" s="292">
        <v>477846.49</v>
      </c>
      <c r="AJ11" s="77">
        <f t="shared" si="1"/>
        <v>550813.73</v>
      </c>
      <c r="AK11" s="44">
        <f t="shared" si="2"/>
        <v>243586.21000000002</v>
      </c>
      <c r="AL11" s="32">
        <f t="shared" si="6"/>
        <v>307227.51999999996</v>
      </c>
      <c r="AM11" s="29">
        <f t="shared" si="3"/>
        <v>2953253.95</v>
      </c>
      <c r="AN11" s="47">
        <f t="shared" si="4"/>
        <v>3269238.58</v>
      </c>
      <c r="AO11" s="32">
        <f t="shared" si="5"/>
        <v>-315984.62999999989</v>
      </c>
    </row>
    <row r="12" spans="1:41" x14ac:dyDescent="0.25">
      <c r="A12" s="107" t="s">
        <v>175</v>
      </c>
      <c r="B12" s="107" t="s">
        <v>176</v>
      </c>
      <c r="C12" s="107">
        <v>3088</v>
      </c>
      <c r="D12" s="107" t="s">
        <v>185</v>
      </c>
      <c r="E12" s="62" t="s">
        <v>185</v>
      </c>
      <c r="F12" s="290">
        <v>1746960.1</v>
      </c>
      <c r="G12" s="290">
        <v>29800</v>
      </c>
      <c r="H12" s="290">
        <v>167916.08</v>
      </c>
      <c r="J12" s="62">
        <v>781857.55</v>
      </c>
      <c r="K12" s="62">
        <v>776252.35</v>
      </c>
      <c r="M12" s="291">
        <v>460000</v>
      </c>
      <c r="N12" s="291">
        <v>24690</v>
      </c>
      <c r="Q12" s="291"/>
      <c r="T12" s="62">
        <v>680081.94</v>
      </c>
      <c r="U12" s="62">
        <v>1390481.55</v>
      </c>
      <c r="W12" s="52">
        <v>4855997.4400000004</v>
      </c>
      <c r="Y12" s="52">
        <v>3154.42</v>
      </c>
      <c r="Z12" s="52">
        <v>374210</v>
      </c>
      <c r="AA12" s="52">
        <v>464200</v>
      </c>
      <c r="AB12" s="292">
        <v>1573674</v>
      </c>
      <c r="AC12" s="292">
        <v>41656</v>
      </c>
      <c r="AD12" s="292">
        <v>45991</v>
      </c>
      <c r="AE12" s="292">
        <v>2795650.47</v>
      </c>
      <c r="AF12" s="292">
        <v>246382.8</v>
      </c>
      <c r="AJ12" s="77">
        <f t="shared" si="1"/>
        <v>1944676.1800000002</v>
      </c>
      <c r="AK12" s="44">
        <f t="shared" si="2"/>
        <v>484690</v>
      </c>
      <c r="AL12" s="32">
        <f t="shared" si="6"/>
        <v>1459986.1800000002</v>
      </c>
      <c r="AM12" s="29">
        <f t="shared" si="3"/>
        <v>5697561.8600000003</v>
      </c>
      <c r="AN12" s="47">
        <f t="shared" si="4"/>
        <v>4703354.2700000005</v>
      </c>
      <c r="AO12" s="32">
        <f t="shared" si="5"/>
        <v>994207.58999999985</v>
      </c>
    </row>
    <row r="13" spans="1:41" x14ac:dyDescent="0.25">
      <c r="A13" s="107" t="s">
        <v>175</v>
      </c>
      <c r="B13" s="107" t="s">
        <v>176</v>
      </c>
      <c r="C13" s="107">
        <v>2345</v>
      </c>
      <c r="D13" s="107" t="s">
        <v>187</v>
      </c>
      <c r="E13" s="62" t="s">
        <v>187</v>
      </c>
      <c r="F13" s="290">
        <v>1005375.28</v>
      </c>
      <c r="G13" s="290">
        <v>0</v>
      </c>
      <c r="H13" s="290">
        <v>45969.91</v>
      </c>
      <c r="J13" s="62">
        <v>577644.93000000005</v>
      </c>
      <c r="K13" s="62">
        <v>805644.08</v>
      </c>
      <c r="M13" s="291">
        <v>0</v>
      </c>
      <c r="N13" s="291">
        <v>53215</v>
      </c>
      <c r="P13" s="291">
        <v>359770</v>
      </c>
      <c r="Q13" s="291">
        <v>0</v>
      </c>
      <c r="T13" s="62">
        <v>87244.36</v>
      </c>
      <c r="U13" s="62">
        <v>1997230.39</v>
      </c>
      <c r="W13" s="52">
        <v>2447997.56</v>
      </c>
      <c r="Y13" s="52">
        <v>2941.96</v>
      </c>
      <c r="Z13" s="52">
        <v>691968</v>
      </c>
      <c r="AA13" s="52">
        <v>5650</v>
      </c>
      <c r="AB13" s="292">
        <v>1334192</v>
      </c>
      <c r="AE13" s="292">
        <v>1333932.6299999999</v>
      </c>
      <c r="AF13" s="292">
        <v>456373.02</v>
      </c>
      <c r="AJ13" s="77">
        <f t="shared" si="1"/>
        <v>1051345.19</v>
      </c>
      <c r="AK13" s="44">
        <f t="shared" si="2"/>
        <v>412985</v>
      </c>
      <c r="AL13" s="32">
        <f t="shared" si="6"/>
        <v>638360.18999999994</v>
      </c>
      <c r="AM13" s="29">
        <f t="shared" si="3"/>
        <v>3148557.52</v>
      </c>
      <c r="AN13" s="47">
        <f t="shared" si="4"/>
        <v>3124497.65</v>
      </c>
      <c r="AO13" s="32">
        <f t="shared" si="5"/>
        <v>24059.870000000112</v>
      </c>
    </row>
    <row r="14" spans="1:41" s="43" customFormat="1" x14ac:dyDescent="0.25">
      <c r="A14" s="107" t="s">
        <v>175</v>
      </c>
      <c r="B14" s="107" t="s">
        <v>176</v>
      </c>
      <c r="C14" s="107">
        <v>6935</v>
      </c>
      <c r="D14" s="107" t="s">
        <v>189</v>
      </c>
      <c r="E14" s="62" t="s">
        <v>189</v>
      </c>
      <c r="F14" s="290">
        <v>584025.22</v>
      </c>
      <c r="G14" s="290">
        <v>0</v>
      </c>
      <c r="H14" s="290">
        <v>84010.07</v>
      </c>
      <c r="I14" s="290"/>
      <c r="J14" s="62">
        <v>856612.06</v>
      </c>
      <c r="K14" s="62">
        <v>338786.69</v>
      </c>
      <c r="L14" s="62"/>
      <c r="M14" s="291">
        <v>7000</v>
      </c>
      <c r="N14" s="291">
        <v>113805.5</v>
      </c>
      <c r="O14" s="291"/>
      <c r="P14" s="291">
        <v>835534</v>
      </c>
      <c r="Q14" s="291">
        <v>183.82</v>
      </c>
      <c r="R14" s="62">
        <v>38750</v>
      </c>
      <c r="S14" s="62"/>
      <c r="T14" s="62">
        <v>32331.19</v>
      </c>
      <c r="U14" s="62">
        <v>2502473.91</v>
      </c>
      <c r="V14" s="52"/>
      <c r="W14" s="52">
        <v>3051690.51</v>
      </c>
      <c r="X14" s="52"/>
      <c r="Y14" s="52">
        <v>3582.09</v>
      </c>
      <c r="Z14" s="52">
        <v>1002849.6</v>
      </c>
      <c r="AA14" s="52">
        <v>3000</v>
      </c>
      <c r="AB14" s="292">
        <v>1878407.6</v>
      </c>
      <c r="AC14" s="292"/>
      <c r="AD14" s="292"/>
      <c r="AE14" s="292">
        <v>2365429.2999999998</v>
      </c>
      <c r="AF14" s="292">
        <v>313740</v>
      </c>
      <c r="AG14" s="292"/>
      <c r="AH14" s="292"/>
      <c r="AI14" s="292"/>
      <c r="AJ14" s="77">
        <f t="shared" si="1"/>
        <v>668035.29</v>
      </c>
      <c r="AK14" s="44">
        <f t="shared" si="2"/>
        <v>956523.32</v>
      </c>
      <c r="AL14" s="32">
        <f t="shared" si="6"/>
        <v>-288488.02999999991</v>
      </c>
      <c r="AM14" s="29">
        <f t="shared" si="3"/>
        <v>4061122.1999999997</v>
      </c>
      <c r="AN14" s="47">
        <f t="shared" si="4"/>
        <v>4557576.9000000004</v>
      </c>
      <c r="AO14" s="32">
        <f t="shared" si="5"/>
        <v>-496454.70000000065</v>
      </c>
    </row>
    <row r="15" spans="1:41" x14ac:dyDescent="0.25">
      <c r="A15" s="107" t="s">
        <v>175</v>
      </c>
      <c r="B15" s="107" t="s">
        <v>176</v>
      </c>
      <c r="C15" s="107">
        <v>5524</v>
      </c>
      <c r="D15" s="107" t="s">
        <v>191</v>
      </c>
      <c r="E15" s="62" t="s">
        <v>191</v>
      </c>
      <c r="F15" s="290">
        <v>281091.90000000002</v>
      </c>
      <c r="G15" s="290">
        <v>13500</v>
      </c>
      <c r="H15" s="290">
        <v>159861.06</v>
      </c>
      <c r="J15" s="62">
        <v>561291.86</v>
      </c>
      <c r="K15" s="62">
        <v>500437.23</v>
      </c>
      <c r="M15" s="291">
        <v>16120</v>
      </c>
      <c r="N15" s="291">
        <v>12310</v>
      </c>
      <c r="P15" s="291">
        <v>147730</v>
      </c>
      <c r="Q15" s="291">
        <v>20359.97</v>
      </c>
      <c r="R15" s="62">
        <v>-122725</v>
      </c>
      <c r="T15" s="62">
        <v>-672652.47</v>
      </c>
      <c r="U15" s="62">
        <v>2525004.41</v>
      </c>
      <c r="W15" s="52">
        <v>2099385.7799999998</v>
      </c>
      <c r="X15" s="52">
        <v>122725</v>
      </c>
      <c r="Y15" s="52">
        <v>2129.2600000000002</v>
      </c>
      <c r="Z15" s="52">
        <v>1264867.3</v>
      </c>
      <c r="AA15" s="52">
        <v>21000</v>
      </c>
      <c r="AB15" s="292">
        <v>1765324.3</v>
      </c>
      <c r="AE15" s="292">
        <v>1629075.01</v>
      </c>
      <c r="AF15" s="292">
        <v>462547.89</v>
      </c>
      <c r="AJ15" s="77">
        <f t="shared" si="1"/>
        <v>454452.96</v>
      </c>
      <c r="AK15" s="44">
        <f t="shared" si="2"/>
        <v>196519.97</v>
      </c>
      <c r="AL15" s="32">
        <f t="shared" si="6"/>
        <v>257932.99000000002</v>
      </c>
      <c r="AM15" s="29">
        <f t="shared" si="3"/>
        <v>3510107.34</v>
      </c>
      <c r="AN15" s="47">
        <f t="shared" si="4"/>
        <v>3856947.2000000002</v>
      </c>
      <c r="AO15" s="32">
        <f t="shared" si="5"/>
        <v>-346839.86000000034</v>
      </c>
    </row>
    <row r="16" spans="1:41" x14ac:dyDescent="0.25">
      <c r="A16" s="107" t="s">
        <v>175</v>
      </c>
      <c r="B16" s="107" t="s">
        <v>176</v>
      </c>
      <c r="C16" s="107">
        <v>5657</v>
      </c>
      <c r="D16" s="107" t="s">
        <v>193</v>
      </c>
      <c r="E16" s="62" t="s">
        <v>193</v>
      </c>
      <c r="F16" s="290">
        <v>288304.71000000002</v>
      </c>
      <c r="G16" s="290">
        <v>212402</v>
      </c>
      <c r="H16" s="290">
        <v>77347.06</v>
      </c>
      <c r="J16" s="62">
        <v>482755.16</v>
      </c>
      <c r="K16" s="62">
        <v>763050.81</v>
      </c>
      <c r="N16" s="291">
        <v>13000</v>
      </c>
      <c r="P16" s="291">
        <v>60000</v>
      </c>
      <c r="Q16" s="291"/>
      <c r="T16" s="62">
        <v>-2842750.73</v>
      </c>
      <c r="U16" s="62">
        <v>4613167.97</v>
      </c>
      <c r="W16" s="52">
        <v>2449005.3199999998</v>
      </c>
      <c r="Y16" s="52">
        <v>1410.23</v>
      </c>
      <c r="Z16" s="52">
        <v>750230</v>
      </c>
      <c r="AA16" s="52">
        <v>18000</v>
      </c>
      <c r="AB16" s="292">
        <v>1036280</v>
      </c>
      <c r="AE16" s="292">
        <v>1863190.77</v>
      </c>
      <c r="AF16" s="292">
        <v>210417.28</v>
      </c>
      <c r="AJ16" s="77">
        <f t="shared" si="1"/>
        <v>578053.77</v>
      </c>
      <c r="AK16" s="44">
        <f t="shared" si="2"/>
        <v>73000</v>
      </c>
      <c r="AL16" s="32">
        <f t="shared" si="6"/>
        <v>505053.77</v>
      </c>
      <c r="AM16" s="29">
        <f t="shared" si="3"/>
        <v>3218645.55</v>
      </c>
      <c r="AN16" s="47">
        <f t="shared" si="4"/>
        <v>3109888.05</v>
      </c>
      <c r="AO16" s="32">
        <f t="shared" si="5"/>
        <v>108757.5</v>
      </c>
    </row>
    <row r="17" spans="1:41" x14ac:dyDescent="0.25">
      <c r="A17" s="107" t="s">
        <v>175</v>
      </c>
      <c r="B17" s="107" t="s">
        <v>176</v>
      </c>
      <c r="C17" s="107">
        <v>4057</v>
      </c>
      <c r="D17" s="107" t="s">
        <v>195</v>
      </c>
      <c r="E17" s="62" t="s">
        <v>195</v>
      </c>
      <c r="F17" s="290">
        <v>493334.05</v>
      </c>
      <c r="G17" s="290">
        <v>61524</v>
      </c>
      <c r="H17" s="290">
        <v>151183.95000000001</v>
      </c>
      <c r="J17" s="62">
        <v>1854004.96</v>
      </c>
      <c r="K17" s="62">
        <v>522868.87</v>
      </c>
      <c r="M17" s="291">
        <v>7950</v>
      </c>
      <c r="N17" s="291">
        <v>11381.36</v>
      </c>
      <c r="P17" s="291">
        <v>12120</v>
      </c>
      <c r="Q17" s="291"/>
      <c r="S17" s="62">
        <v>-1001238.62</v>
      </c>
      <c r="T17" s="62">
        <v>371036.02</v>
      </c>
      <c r="U17" s="62">
        <v>2841083.43</v>
      </c>
      <c r="W17" s="52">
        <v>2950203.53</v>
      </c>
      <c r="Y17" s="52">
        <v>801.56</v>
      </c>
      <c r="Z17" s="52">
        <v>675120</v>
      </c>
      <c r="AA17" s="52"/>
      <c r="AB17" s="292">
        <v>1581796</v>
      </c>
      <c r="AE17" s="292">
        <v>932792</v>
      </c>
      <c r="AF17" s="292">
        <v>157047.35999999999</v>
      </c>
      <c r="AJ17" s="77">
        <f t="shared" si="1"/>
        <v>706042</v>
      </c>
      <c r="AK17" s="44">
        <f t="shared" si="2"/>
        <v>31451.360000000001</v>
      </c>
      <c r="AL17" s="32">
        <f t="shared" si="6"/>
        <v>674590.64</v>
      </c>
      <c r="AM17" s="29">
        <f t="shared" si="3"/>
        <v>3626125.09</v>
      </c>
      <c r="AN17" s="47">
        <f t="shared" si="4"/>
        <v>2671635.36</v>
      </c>
      <c r="AO17" s="32">
        <f t="shared" si="5"/>
        <v>954489.73</v>
      </c>
    </row>
    <row r="18" spans="1:41" x14ac:dyDescent="0.25">
      <c r="A18" s="107" t="s">
        <v>175</v>
      </c>
      <c r="B18" s="107" t="s">
        <v>176</v>
      </c>
      <c r="C18" s="107">
        <v>2737</v>
      </c>
      <c r="D18" s="107" t="s">
        <v>197</v>
      </c>
      <c r="E18" s="62" t="s">
        <v>197</v>
      </c>
      <c r="F18" s="290">
        <v>470137.4</v>
      </c>
      <c r="G18" s="290">
        <v>0</v>
      </c>
      <c r="H18" s="290">
        <v>281730.81</v>
      </c>
      <c r="J18" s="62">
        <v>2813350.35</v>
      </c>
      <c r="K18" s="62">
        <v>235292.02</v>
      </c>
      <c r="M18" s="291">
        <v>0</v>
      </c>
      <c r="N18" s="291">
        <v>8550</v>
      </c>
      <c r="P18" s="291">
        <v>233010</v>
      </c>
      <c r="Q18" s="291"/>
      <c r="T18" s="62">
        <v>3051136.9</v>
      </c>
      <c r="U18" s="62">
        <v>675062.61</v>
      </c>
      <c r="W18" s="52">
        <v>1803364.83</v>
      </c>
      <c r="Y18" s="52">
        <v>1550.58</v>
      </c>
      <c r="Z18" s="52">
        <v>757637.5</v>
      </c>
      <c r="AA18" s="52">
        <v>44500</v>
      </c>
      <c r="AB18" s="292">
        <v>1257576.5</v>
      </c>
      <c r="AC18" s="292">
        <v>43558</v>
      </c>
      <c r="AD18" s="292">
        <v>12440</v>
      </c>
      <c r="AE18" s="292">
        <v>1114401.24</v>
      </c>
      <c r="AF18" s="292">
        <v>312106.09999999998</v>
      </c>
      <c r="AJ18" s="77">
        <f t="shared" si="1"/>
        <v>751868.21</v>
      </c>
      <c r="AK18" s="44">
        <f t="shared" si="2"/>
        <v>241560</v>
      </c>
      <c r="AL18" s="32">
        <f t="shared" si="6"/>
        <v>510308.20999999996</v>
      </c>
      <c r="AM18" s="29">
        <f t="shared" si="3"/>
        <v>2607052.91</v>
      </c>
      <c r="AN18" s="47">
        <f t="shared" si="4"/>
        <v>2740081.8400000003</v>
      </c>
      <c r="AO18" s="32">
        <f t="shared" si="5"/>
        <v>-133028.93000000017</v>
      </c>
    </row>
    <row r="19" spans="1:41" x14ac:dyDescent="0.25">
      <c r="A19" s="107" t="s">
        <v>175</v>
      </c>
      <c r="B19" s="107" t="s">
        <v>176</v>
      </c>
      <c r="C19" s="107">
        <v>4167</v>
      </c>
      <c r="D19" s="107" t="s">
        <v>199</v>
      </c>
      <c r="E19" s="62" t="s">
        <v>199</v>
      </c>
      <c r="F19" s="290">
        <v>330813.3</v>
      </c>
      <c r="G19" s="290">
        <v>0</v>
      </c>
      <c r="H19" s="290">
        <v>74492.44</v>
      </c>
      <c r="J19" s="62">
        <v>428152.54</v>
      </c>
      <c r="K19" s="62">
        <v>513628.23</v>
      </c>
      <c r="N19" s="291">
        <v>5386.55</v>
      </c>
      <c r="P19" s="291">
        <v>521780</v>
      </c>
      <c r="Q19" s="291">
        <v>12076.17</v>
      </c>
      <c r="U19" s="62">
        <v>1767990.24</v>
      </c>
      <c r="W19" s="52">
        <v>2352312.81</v>
      </c>
      <c r="Y19" s="52">
        <v>1302.01</v>
      </c>
      <c r="Z19" s="52">
        <v>883350</v>
      </c>
      <c r="AA19" s="52"/>
      <c r="AB19" s="292">
        <v>1439711</v>
      </c>
      <c r="AE19" s="292">
        <v>1577014.52</v>
      </c>
      <c r="AF19" s="292">
        <v>151517.29</v>
      </c>
      <c r="AI19" s="292">
        <v>276000</v>
      </c>
      <c r="AJ19" s="77">
        <f t="shared" si="1"/>
        <v>405305.74</v>
      </c>
      <c r="AK19" s="44">
        <f t="shared" si="2"/>
        <v>539242.72000000009</v>
      </c>
      <c r="AL19" s="32">
        <f t="shared" si="6"/>
        <v>-133936.9800000001</v>
      </c>
      <c r="AM19" s="29">
        <f t="shared" si="3"/>
        <v>3236964.82</v>
      </c>
      <c r="AN19" s="47">
        <f t="shared" si="4"/>
        <v>3444242.81</v>
      </c>
      <c r="AO19" s="32">
        <f t="shared" si="5"/>
        <v>-207277.99000000022</v>
      </c>
    </row>
    <row r="20" spans="1:41" x14ac:dyDescent="0.25">
      <c r="A20" s="107" t="s">
        <v>175</v>
      </c>
      <c r="B20" s="107" t="s">
        <v>176</v>
      </c>
      <c r="C20" s="107">
        <v>7036</v>
      </c>
      <c r="D20" s="107" t="s">
        <v>201</v>
      </c>
      <c r="E20" s="62" t="s">
        <v>201</v>
      </c>
      <c r="F20" s="290">
        <v>573795.80000000005</v>
      </c>
      <c r="G20" s="290">
        <v>37800</v>
      </c>
      <c r="H20" s="290">
        <v>42061.74</v>
      </c>
      <c r="J20" s="62">
        <v>3380781.83</v>
      </c>
      <c r="K20" s="62">
        <v>745859.13</v>
      </c>
      <c r="M20" s="291">
        <v>20590</v>
      </c>
      <c r="N20" s="291">
        <v>13076.66</v>
      </c>
      <c r="P20" s="291">
        <v>196480</v>
      </c>
      <c r="Q20" s="291">
        <v>6058</v>
      </c>
      <c r="T20" s="62">
        <v>3188728.74</v>
      </c>
      <c r="U20" s="62">
        <v>938360.62</v>
      </c>
      <c r="W20" s="52">
        <v>2867416.59</v>
      </c>
      <c r="Y20" s="52">
        <v>1164.56</v>
      </c>
      <c r="Z20" s="52">
        <v>1935924.4</v>
      </c>
      <c r="AA20" s="52"/>
      <c r="AB20" s="292">
        <v>2697211.4</v>
      </c>
      <c r="AE20" s="292">
        <v>1562416.63</v>
      </c>
      <c r="AF20" s="292">
        <v>477646.45</v>
      </c>
      <c r="AJ20" s="77">
        <f t="shared" si="1"/>
        <v>653657.54</v>
      </c>
      <c r="AK20" s="44">
        <f t="shared" si="2"/>
        <v>236204.66</v>
      </c>
      <c r="AL20" s="32">
        <f t="shared" si="6"/>
        <v>417452.88</v>
      </c>
      <c r="AM20" s="29">
        <f t="shared" si="3"/>
        <v>4804505.55</v>
      </c>
      <c r="AN20" s="47">
        <f t="shared" si="4"/>
        <v>4737274.4799999995</v>
      </c>
      <c r="AO20" s="32">
        <f t="shared" si="5"/>
        <v>67231.070000000298</v>
      </c>
    </row>
    <row r="21" spans="1:41" x14ac:dyDescent="0.25">
      <c r="A21" s="107" t="s">
        <v>175</v>
      </c>
      <c r="B21" s="107" t="s">
        <v>176</v>
      </c>
      <c r="C21" s="107">
        <v>4248</v>
      </c>
      <c r="D21" s="107" t="s">
        <v>203</v>
      </c>
      <c r="E21" s="62" t="s">
        <v>203</v>
      </c>
      <c r="F21" s="290">
        <v>156800.04</v>
      </c>
      <c r="G21" s="290">
        <v>53440</v>
      </c>
      <c r="H21" s="290">
        <v>461768.53</v>
      </c>
      <c r="J21" s="62">
        <v>342619.15</v>
      </c>
      <c r="K21" s="62">
        <v>716595.7</v>
      </c>
      <c r="N21" s="291">
        <v>35200</v>
      </c>
      <c r="P21" s="291">
        <v>154541.44</v>
      </c>
      <c r="Q21" s="291">
        <v>145.99</v>
      </c>
      <c r="T21" s="62">
        <v>758550.7</v>
      </c>
      <c r="U21" s="62">
        <v>909939.73</v>
      </c>
      <c r="W21" s="52">
        <v>1747562.86</v>
      </c>
      <c r="Y21" s="52">
        <v>903.69</v>
      </c>
      <c r="Z21" s="52">
        <v>1140370</v>
      </c>
      <c r="AA21" s="52"/>
      <c r="AB21" s="292">
        <v>1865208</v>
      </c>
      <c r="AE21" s="292">
        <v>772111.01</v>
      </c>
      <c r="AF21" s="292">
        <v>306825.98</v>
      </c>
      <c r="AJ21" s="77">
        <f t="shared" si="1"/>
        <v>672008.57000000007</v>
      </c>
      <c r="AK21" s="44">
        <f t="shared" si="2"/>
        <v>189887.43</v>
      </c>
      <c r="AL21" s="32">
        <f t="shared" si="6"/>
        <v>482121.14000000007</v>
      </c>
      <c r="AM21" s="29">
        <f t="shared" si="3"/>
        <v>2888836.55</v>
      </c>
      <c r="AN21" s="47">
        <f t="shared" si="4"/>
        <v>2944144.9899999998</v>
      </c>
      <c r="AO21" s="32">
        <f t="shared" si="5"/>
        <v>-55308.439999999944</v>
      </c>
    </row>
    <row r="22" spans="1:41" x14ac:dyDescent="0.25">
      <c r="A22" s="107" t="s">
        <v>175</v>
      </c>
      <c r="B22" s="107" t="s">
        <v>176</v>
      </c>
      <c r="C22" s="107">
        <v>4016</v>
      </c>
      <c r="D22" s="107" t="s">
        <v>205</v>
      </c>
      <c r="E22" s="62" t="s">
        <v>205</v>
      </c>
      <c r="F22" s="290">
        <v>837405.57</v>
      </c>
      <c r="G22" s="290">
        <v>37200</v>
      </c>
      <c r="H22" s="290">
        <v>308215.65999999997</v>
      </c>
      <c r="J22" s="62">
        <v>628360.91</v>
      </c>
      <c r="K22" s="62">
        <v>481025.89</v>
      </c>
      <c r="M22" s="291">
        <v>26860</v>
      </c>
      <c r="N22" s="291">
        <v>6036.41</v>
      </c>
      <c r="P22" s="291">
        <v>96000</v>
      </c>
      <c r="Q22" s="291">
        <v>5637.89</v>
      </c>
      <c r="T22" s="62">
        <v>-306827.28000000003</v>
      </c>
      <c r="U22" s="62">
        <v>1741975.93</v>
      </c>
      <c r="W22" s="52">
        <v>2303635.0499999998</v>
      </c>
      <c r="Y22" s="52">
        <v>1997.91</v>
      </c>
      <c r="Z22" s="52">
        <v>416280</v>
      </c>
      <c r="AA22" s="52"/>
      <c r="AB22" s="292">
        <v>1007640</v>
      </c>
      <c r="AE22" s="292">
        <v>1195486.3</v>
      </c>
      <c r="AF22" s="292">
        <v>829927.25</v>
      </c>
      <c r="AJ22" s="77">
        <f t="shared" si="1"/>
        <v>1182821.23</v>
      </c>
      <c r="AK22" s="44">
        <f t="shared" si="2"/>
        <v>134534.30000000002</v>
      </c>
      <c r="AL22" s="32">
        <f t="shared" si="6"/>
        <v>1048286.9299999999</v>
      </c>
      <c r="AM22" s="29">
        <f t="shared" si="3"/>
        <v>2721912.96</v>
      </c>
      <c r="AN22" s="47">
        <f t="shared" si="4"/>
        <v>3033053.55</v>
      </c>
      <c r="AO22" s="32">
        <f t="shared" si="5"/>
        <v>-311140.58999999985</v>
      </c>
    </row>
    <row r="23" spans="1:41" x14ac:dyDescent="0.25">
      <c r="A23" s="107" t="s">
        <v>175</v>
      </c>
      <c r="B23" s="107" t="s">
        <v>176</v>
      </c>
      <c r="C23" s="107">
        <v>1202</v>
      </c>
      <c r="D23" s="107" t="s">
        <v>207</v>
      </c>
      <c r="E23" s="289" t="s">
        <v>207</v>
      </c>
      <c r="F23" s="290">
        <v>690933.51</v>
      </c>
      <c r="G23" s="290">
        <v>9000</v>
      </c>
      <c r="H23" s="290">
        <v>119033.36</v>
      </c>
      <c r="J23" s="62">
        <v>2058981.59</v>
      </c>
      <c r="K23" s="62">
        <v>601860.74</v>
      </c>
      <c r="M23" s="291">
        <v>9000</v>
      </c>
      <c r="N23" s="291">
        <v>14714.17</v>
      </c>
      <c r="P23" s="291">
        <v>173100</v>
      </c>
      <c r="Q23" s="291">
        <v>90</v>
      </c>
      <c r="T23" s="62">
        <v>-20230</v>
      </c>
      <c r="U23" s="62">
        <v>2083742</v>
      </c>
      <c r="W23" s="52">
        <v>2287424.1800000002</v>
      </c>
      <c r="Y23" s="52">
        <v>1917.85</v>
      </c>
      <c r="Z23" s="52">
        <v>404830</v>
      </c>
      <c r="AA23" s="52">
        <v>112000</v>
      </c>
      <c r="AB23" s="292">
        <v>997630</v>
      </c>
      <c r="AE23" s="292">
        <v>1060724</v>
      </c>
      <c r="AF23" s="292">
        <v>243347.36</v>
      </c>
      <c r="AJ23" s="77">
        <f t="shared" si="1"/>
        <v>818966.87</v>
      </c>
      <c r="AK23" s="44">
        <f t="shared" si="2"/>
        <v>196904.16999999998</v>
      </c>
      <c r="AL23" s="32">
        <f>AJ23-AK23</f>
        <v>622062.69999999995</v>
      </c>
      <c r="AM23" s="29">
        <f t="shared" si="3"/>
        <v>2806172.0300000003</v>
      </c>
      <c r="AN23" s="47">
        <f t="shared" si="4"/>
        <v>2301701.36</v>
      </c>
      <c r="AO23" s="32">
        <f t="shared" si="5"/>
        <v>504470.67000000039</v>
      </c>
    </row>
    <row r="24" spans="1:41" x14ac:dyDescent="0.25">
      <c r="A24" s="107" t="s">
        <v>179</v>
      </c>
      <c r="B24" s="107" t="s">
        <v>209</v>
      </c>
      <c r="C24" s="107">
        <v>6244</v>
      </c>
      <c r="D24" s="107" t="s">
        <v>212</v>
      </c>
      <c r="E24" s="62" t="s">
        <v>212</v>
      </c>
      <c r="F24" s="290">
        <v>-2544091.4</v>
      </c>
      <c r="G24" s="290">
        <v>124942.1</v>
      </c>
      <c r="H24" s="290">
        <v>23716.82</v>
      </c>
      <c r="J24" s="62">
        <v>110752.16</v>
      </c>
      <c r="K24" s="62">
        <v>229801.27</v>
      </c>
      <c r="P24" s="291">
        <v>0</v>
      </c>
      <c r="Q24" s="291">
        <v>0</v>
      </c>
      <c r="S24" s="62">
        <v>-3180170.74</v>
      </c>
      <c r="T24" s="62">
        <v>654578</v>
      </c>
      <c r="U24" s="62">
        <v>3255627.81</v>
      </c>
      <c r="W24" s="52">
        <v>3471154.93</v>
      </c>
      <c r="Y24" s="52">
        <v>2369.9899999999998</v>
      </c>
      <c r="Z24" s="52">
        <v>1285196</v>
      </c>
      <c r="AA24" s="52">
        <v>19500</v>
      </c>
      <c r="AB24" s="292">
        <v>2486081</v>
      </c>
      <c r="AC24" s="292">
        <v>52860</v>
      </c>
      <c r="AE24" s="292">
        <v>2346563.98</v>
      </c>
      <c r="AF24" s="292">
        <v>236784.75</v>
      </c>
      <c r="AJ24" s="77">
        <f t="shared" si="1"/>
        <v>-2395432.48</v>
      </c>
      <c r="AK24" s="44">
        <f t="shared" si="2"/>
        <v>0</v>
      </c>
      <c r="AL24" s="32">
        <f t="shared" ref="AL24:AL71" si="7">AJ24-AK24</f>
        <v>-2395432.48</v>
      </c>
      <c r="AM24" s="29">
        <f t="shared" si="3"/>
        <v>4778220.92</v>
      </c>
      <c r="AN24" s="47">
        <f t="shared" si="4"/>
        <v>5122289.7300000004</v>
      </c>
      <c r="AO24" s="32">
        <f t="shared" si="5"/>
        <v>-344068.81000000052</v>
      </c>
    </row>
    <row r="25" spans="1:41" x14ac:dyDescent="0.25">
      <c r="A25" s="107" t="s">
        <v>179</v>
      </c>
      <c r="B25" s="107" t="s">
        <v>209</v>
      </c>
      <c r="C25" s="107">
        <v>4760</v>
      </c>
      <c r="D25" s="107" t="s">
        <v>213</v>
      </c>
      <c r="E25" s="62" t="s">
        <v>213</v>
      </c>
      <c r="F25" s="290">
        <v>73268.27</v>
      </c>
      <c r="G25" s="290">
        <v>0</v>
      </c>
      <c r="H25" s="290">
        <v>2154.1</v>
      </c>
      <c r="J25" s="62">
        <v>1241928.24</v>
      </c>
      <c r="K25" s="62">
        <v>335197.74</v>
      </c>
      <c r="Q25" s="291"/>
      <c r="S25" s="62">
        <v>45274.04</v>
      </c>
      <c r="U25" s="62">
        <v>1812784.26</v>
      </c>
      <c r="W25" s="52">
        <v>1715762.74</v>
      </c>
      <c r="Y25" s="52">
        <v>1162.67</v>
      </c>
      <c r="Z25" s="52">
        <v>1814148</v>
      </c>
      <c r="AA25" s="52">
        <v>16500</v>
      </c>
      <c r="AB25" s="292">
        <v>2256018</v>
      </c>
      <c r="AD25" s="292">
        <v>11200</v>
      </c>
      <c r="AE25" s="292">
        <v>1222865.78</v>
      </c>
      <c r="AF25" s="292">
        <v>221603.5</v>
      </c>
      <c r="AJ25" s="77">
        <f t="shared" si="1"/>
        <v>75422.37000000001</v>
      </c>
      <c r="AK25" s="44">
        <f t="shared" si="2"/>
        <v>0</v>
      </c>
      <c r="AL25" s="32">
        <f t="shared" si="7"/>
        <v>75422.37000000001</v>
      </c>
      <c r="AM25" s="29">
        <f t="shared" si="3"/>
        <v>3547573.41</v>
      </c>
      <c r="AN25" s="47">
        <f t="shared" si="4"/>
        <v>3711687.2800000003</v>
      </c>
      <c r="AO25" s="32">
        <f t="shared" si="5"/>
        <v>-164113.87000000011</v>
      </c>
    </row>
    <row r="26" spans="1:41" x14ac:dyDescent="0.25">
      <c r="A26" s="107" t="s">
        <v>179</v>
      </c>
      <c r="B26" s="107" t="s">
        <v>209</v>
      </c>
      <c r="C26" s="107">
        <v>3665</v>
      </c>
      <c r="D26" s="107" t="s">
        <v>214</v>
      </c>
      <c r="E26" s="62" t="s">
        <v>214</v>
      </c>
      <c r="F26" s="290">
        <v>80821.97</v>
      </c>
      <c r="G26" s="290">
        <v>246488</v>
      </c>
      <c r="H26" s="290">
        <v>35799.24</v>
      </c>
      <c r="J26" s="62">
        <v>53339.24</v>
      </c>
      <c r="K26" s="62">
        <v>-70999.25</v>
      </c>
      <c r="M26" s="291">
        <v>-3000</v>
      </c>
      <c r="N26" s="291">
        <v>48695</v>
      </c>
      <c r="Q26" s="291"/>
      <c r="S26" s="62">
        <v>-304977.48</v>
      </c>
      <c r="T26" s="62">
        <v>31.11</v>
      </c>
      <c r="U26" s="62">
        <v>1839928.23</v>
      </c>
      <c r="W26" s="52">
        <v>1618675.68</v>
      </c>
      <c r="Y26" s="52">
        <v>142.28</v>
      </c>
      <c r="Z26" s="52">
        <v>629243.1</v>
      </c>
      <c r="AA26" s="52">
        <v>28000</v>
      </c>
      <c r="AB26" s="292">
        <v>1267125.1000000001</v>
      </c>
      <c r="AD26" s="292">
        <v>2600</v>
      </c>
      <c r="AE26" s="292">
        <v>802323.96</v>
      </c>
      <c r="AF26" s="292">
        <v>228531.57</v>
      </c>
      <c r="AJ26" s="77">
        <f t="shared" si="1"/>
        <v>363109.20999999996</v>
      </c>
      <c r="AK26" s="44">
        <f t="shared" si="2"/>
        <v>45695</v>
      </c>
      <c r="AL26" s="32">
        <f t="shared" si="7"/>
        <v>317414.20999999996</v>
      </c>
      <c r="AM26" s="29">
        <f t="shared" si="3"/>
        <v>2276061.06</v>
      </c>
      <c r="AN26" s="47">
        <f t="shared" si="4"/>
        <v>2300580.63</v>
      </c>
      <c r="AO26" s="32">
        <f t="shared" si="5"/>
        <v>-24519.569999999832</v>
      </c>
    </row>
    <row r="27" spans="1:41" x14ac:dyDescent="0.25">
      <c r="A27" s="107" t="s">
        <v>179</v>
      </c>
      <c r="B27" s="107" t="s">
        <v>209</v>
      </c>
      <c r="C27" s="107">
        <v>4355</v>
      </c>
      <c r="D27" s="107" t="s">
        <v>215</v>
      </c>
      <c r="E27" s="62" t="s">
        <v>215</v>
      </c>
      <c r="F27" s="290">
        <v>444049.08</v>
      </c>
      <c r="G27" s="290">
        <v>121296.93</v>
      </c>
      <c r="H27" s="290">
        <v>3567.07</v>
      </c>
      <c r="J27" s="62">
        <v>2370503.6</v>
      </c>
      <c r="K27" s="62">
        <v>718151.2</v>
      </c>
      <c r="N27" s="291">
        <v>119900</v>
      </c>
      <c r="Q27" s="291"/>
      <c r="S27" s="62">
        <v>-121854.07</v>
      </c>
      <c r="T27" s="62">
        <v>687379.03</v>
      </c>
      <c r="U27" s="62">
        <v>3263098.4</v>
      </c>
      <c r="W27" s="52">
        <v>1549045.85</v>
      </c>
      <c r="Y27" s="52">
        <v>2429.73</v>
      </c>
      <c r="Z27" s="52">
        <v>1440120</v>
      </c>
      <c r="AA27" s="52">
        <v>32700</v>
      </c>
      <c r="AB27" s="292">
        <v>2083480</v>
      </c>
      <c r="AC27" s="292">
        <v>9968</v>
      </c>
      <c r="AE27" s="292">
        <v>944579.53</v>
      </c>
      <c r="AF27" s="292">
        <v>253865.53</v>
      </c>
      <c r="AJ27" s="77">
        <f t="shared" si="1"/>
        <v>568913.07999999996</v>
      </c>
      <c r="AK27" s="44">
        <f t="shared" si="2"/>
        <v>119900</v>
      </c>
      <c r="AL27" s="32">
        <f t="shared" si="7"/>
        <v>449013.07999999996</v>
      </c>
      <c r="AM27" s="29">
        <f t="shared" si="3"/>
        <v>3024295.58</v>
      </c>
      <c r="AN27" s="47">
        <f t="shared" si="4"/>
        <v>3291893.06</v>
      </c>
      <c r="AO27" s="32">
        <f t="shared" si="5"/>
        <v>-267597.48</v>
      </c>
    </row>
    <row r="28" spans="1:41" x14ac:dyDescent="0.25">
      <c r="A28" s="107" t="s">
        <v>179</v>
      </c>
      <c r="B28" s="107" t="s">
        <v>209</v>
      </c>
      <c r="C28" s="107">
        <v>2703</v>
      </c>
      <c r="D28" s="107" t="s">
        <v>216</v>
      </c>
      <c r="E28" s="62" t="s">
        <v>216</v>
      </c>
      <c r="F28" s="290">
        <v>32658.560000000001</v>
      </c>
      <c r="G28" s="290">
        <v>0</v>
      </c>
      <c r="H28" s="290">
        <v>42081.26</v>
      </c>
      <c r="J28" s="62">
        <v>2532226.5099999998</v>
      </c>
      <c r="K28" s="62">
        <v>650146.41</v>
      </c>
      <c r="N28" s="291">
        <v>4000</v>
      </c>
      <c r="Q28" s="291"/>
      <c r="R28" s="62">
        <v>24608</v>
      </c>
      <c r="T28" s="62">
        <v>-1714</v>
      </c>
      <c r="U28" s="62">
        <v>3122820.6</v>
      </c>
      <c r="W28" s="52">
        <v>1481878.6</v>
      </c>
      <c r="Y28" s="52">
        <v>535.61</v>
      </c>
      <c r="Z28" s="52">
        <v>364350</v>
      </c>
      <c r="AA28" s="52"/>
      <c r="AB28" s="292">
        <v>909470</v>
      </c>
      <c r="AC28" s="292">
        <v>20620</v>
      </c>
      <c r="AE28" s="292">
        <v>878374.51</v>
      </c>
      <c r="AF28" s="292">
        <v>359741.22</v>
      </c>
      <c r="AJ28" s="77">
        <f t="shared" si="1"/>
        <v>74739.820000000007</v>
      </c>
      <c r="AK28" s="44">
        <f t="shared" si="2"/>
        <v>4000</v>
      </c>
      <c r="AL28" s="32">
        <f t="shared" si="7"/>
        <v>70739.820000000007</v>
      </c>
      <c r="AM28" s="29">
        <f t="shared" si="3"/>
        <v>1846764.2100000002</v>
      </c>
      <c r="AN28" s="47">
        <f t="shared" si="4"/>
        <v>2168205.73</v>
      </c>
      <c r="AO28" s="32">
        <f t="shared" si="5"/>
        <v>-321441.51999999979</v>
      </c>
    </row>
    <row r="29" spans="1:41" x14ac:dyDescent="0.25">
      <c r="A29" s="107" t="s">
        <v>179</v>
      </c>
      <c r="B29" s="107" t="s">
        <v>209</v>
      </c>
      <c r="C29" s="107">
        <v>3283</v>
      </c>
      <c r="D29" s="107" t="s">
        <v>217</v>
      </c>
      <c r="E29" s="62" t="s">
        <v>217</v>
      </c>
      <c r="F29" s="290">
        <v>103034.24000000001</v>
      </c>
      <c r="G29" s="290">
        <v>0</v>
      </c>
      <c r="H29" s="290">
        <v>10198.69</v>
      </c>
      <c r="J29" s="62">
        <v>1340206.8799999999</v>
      </c>
      <c r="K29" s="62">
        <v>1001545.04</v>
      </c>
      <c r="P29" s="291">
        <v>1884796</v>
      </c>
      <c r="Q29" s="291">
        <v>0</v>
      </c>
      <c r="T29" s="62">
        <v>-281469.69</v>
      </c>
      <c r="U29" s="62">
        <v>2219243.12</v>
      </c>
      <c r="W29" s="52">
        <v>1232827.73</v>
      </c>
      <c r="Y29" s="52">
        <v>1621.7</v>
      </c>
      <c r="Z29" s="52">
        <v>819960.82</v>
      </c>
      <c r="AA29" s="52">
        <v>19500</v>
      </c>
      <c r="AB29" s="292">
        <v>1785927.82</v>
      </c>
      <c r="AD29" s="292">
        <v>12052</v>
      </c>
      <c r="AE29" s="292">
        <v>1029912.99</v>
      </c>
      <c r="AF29" s="292">
        <v>561099.52000000002</v>
      </c>
      <c r="AJ29" s="77">
        <f t="shared" si="1"/>
        <v>113232.93000000001</v>
      </c>
      <c r="AK29" s="44">
        <f t="shared" si="2"/>
        <v>1884796</v>
      </c>
      <c r="AL29" s="32">
        <f t="shared" si="7"/>
        <v>-1771563.07</v>
      </c>
      <c r="AM29" s="29">
        <f t="shared" si="3"/>
        <v>2073910.25</v>
      </c>
      <c r="AN29" s="47">
        <f t="shared" si="4"/>
        <v>3388992.33</v>
      </c>
      <c r="AO29" s="32">
        <f t="shared" si="5"/>
        <v>-1315082.08</v>
      </c>
    </row>
    <row r="30" spans="1:41" x14ac:dyDescent="0.25">
      <c r="A30" s="107" t="s">
        <v>179</v>
      </c>
      <c r="B30" s="107" t="s">
        <v>209</v>
      </c>
      <c r="C30" s="107">
        <v>1804</v>
      </c>
      <c r="D30" s="107" t="s">
        <v>218</v>
      </c>
      <c r="E30" s="62" t="s">
        <v>218</v>
      </c>
      <c r="F30" s="290">
        <v>274110.39</v>
      </c>
      <c r="G30" s="290">
        <v>0</v>
      </c>
      <c r="H30" s="290">
        <v>15920.66</v>
      </c>
      <c r="J30" s="62">
        <v>719275.63</v>
      </c>
      <c r="K30" s="62">
        <v>255011.27</v>
      </c>
      <c r="P30" s="291">
        <v>231674</v>
      </c>
      <c r="Q30" s="291"/>
      <c r="S30" s="62">
        <v>-175330.9</v>
      </c>
      <c r="U30" s="62">
        <v>1260515.6599999999</v>
      </c>
      <c r="W30" s="52">
        <v>1211675.76</v>
      </c>
      <c r="Y30" s="52">
        <v>1063.45</v>
      </c>
      <c r="Z30" s="52">
        <v>304777.40000000002</v>
      </c>
      <c r="AA30" s="52">
        <v>36000</v>
      </c>
      <c r="AB30" s="292">
        <v>852225.4</v>
      </c>
      <c r="AE30" s="292">
        <v>422177.7</v>
      </c>
      <c r="AF30" s="292">
        <v>274501.32</v>
      </c>
      <c r="AJ30" s="77">
        <f t="shared" si="1"/>
        <v>290031.05</v>
      </c>
      <c r="AK30" s="44">
        <f t="shared" si="2"/>
        <v>231674</v>
      </c>
      <c r="AL30" s="32">
        <f t="shared" si="7"/>
        <v>58357.049999999988</v>
      </c>
      <c r="AM30" s="29">
        <f t="shared" si="3"/>
        <v>1553516.6099999999</v>
      </c>
      <c r="AN30" s="47">
        <f t="shared" si="4"/>
        <v>1548904.4200000002</v>
      </c>
      <c r="AO30" s="32">
        <f t="shared" si="5"/>
        <v>4612.1899999997113</v>
      </c>
    </row>
    <row r="31" spans="1:41" x14ac:dyDescent="0.25">
      <c r="A31" s="107" t="s">
        <v>179</v>
      </c>
      <c r="B31" s="107" t="s">
        <v>209</v>
      </c>
      <c r="C31" s="107">
        <v>2904</v>
      </c>
      <c r="D31" s="107" t="s">
        <v>219</v>
      </c>
      <c r="E31" s="62" t="s">
        <v>219</v>
      </c>
      <c r="F31" s="290">
        <v>80910.350000000006</v>
      </c>
      <c r="G31" s="290">
        <v>0</v>
      </c>
      <c r="H31" s="290">
        <v>6032.97</v>
      </c>
      <c r="I31" s="290">
        <v>23200</v>
      </c>
      <c r="J31" s="62">
        <v>463727</v>
      </c>
      <c r="K31" s="62">
        <v>584193.26</v>
      </c>
      <c r="N31" s="291">
        <v>0</v>
      </c>
      <c r="P31" s="291">
        <v>778219.24</v>
      </c>
      <c r="Q31" s="291">
        <v>20000</v>
      </c>
      <c r="T31" s="62">
        <v>-2011444.44</v>
      </c>
      <c r="U31" s="62">
        <v>3095144.84</v>
      </c>
      <c r="W31" s="52">
        <v>828912.68</v>
      </c>
      <c r="Y31" s="52">
        <v>1139.1199999999999</v>
      </c>
      <c r="Z31" s="52">
        <v>1494108</v>
      </c>
      <c r="AA31" s="52">
        <v>439800</v>
      </c>
      <c r="AB31" s="292">
        <v>2048524</v>
      </c>
      <c r="AE31" s="292">
        <v>1013317.86</v>
      </c>
      <c r="AF31" s="292">
        <v>329765</v>
      </c>
      <c r="AJ31" s="77">
        <f t="shared" si="1"/>
        <v>110143.32</v>
      </c>
      <c r="AK31" s="44">
        <f t="shared" si="2"/>
        <v>798219.24</v>
      </c>
      <c r="AL31" s="32">
        <f t="shared" si="7"/>
        <v>-688075.91999999993</v>
      </c>
      <c r="AM31" s="29">
        <f t="shared" si="3"/>
        <v>2763959.8</v>
      </c>
      <c r="AN31" s="47">
        <f t="shared" si="4"/>
        <v>3391606.86</v>
      </c>
      <c r="AO31" s="32">
        <f t="shared" si="5"/>
        <v>-627647.06000000006</v>
      </c>
    </row>
    <row r="32" spans="1:41" x14ac:dyDescent="0.25">
      <c r="A32" s="107" t="s">
        <v>179</v>
      </c>
      <c r="B32" s="107" t="s">
        <v>209</v>
      </c>
      <c r="C32" s="107">
        <v>6953</v>
      </c>
      <c r="D32" s="107" t="s">
        <v>220</v>
      </c>
      <c r="E32" s="62" t="s">
        <v>220</v>
      </c>
      <c r="F32" s="290">
        <v>214585.1</v>
      </c>
      <c r="G32" s="290">
        <v>0</v>
      </c>
      <c r="H32" s="290">
        <v>14134</v>
      </c>
      <c r="J32" s="62">
        <v>296422.33</v>
      </c>
      <c r="K32" s="62">
        <v>1706133.67</v>
      </c>
      <c r="N32" s="291">
        <v>418684</v>
      </c>
      <c r="Q32" s="291"/>
      <c r="T32" s="62">
        <v>-1000</v>
      </c>
      <c r="U32" s="62">
        <v>11903501.289999999</v>
      </c>
      <c r="W32" s="52">
        <v>2962163.37</v>
      </c>
      <c r="Y32" s="52">
        <v>1451.75</v>
      </c>
      <c r="Z32" s="52">
        <v>164400</v>
      </c>
      <c r="AA32" s="52">
        <v>317885</v>
      </c>
      <c r="AB32" s="292">
        <v>1029200</v>
      </c>
      <c r="AE32" s="292">
        <v>1912005.73</v>
      </c>
      <c r="AF32" s="292">
        <v>775061.82</v>
      </c>
      <c r="AG32" s="292">
        <v>8337</v>
      </c>
      <c r="AJ32" s="77">
        <f t="shared" si="1"/>
        <v>228719.1</v>
      </c>
      <c r="AK32" s="44">
        <f t="shared" si="2"/>
        <v>418684</v>
      </c>
      <c r="AL32" s="32">
        <f t="shared" si="7"/>
        <v>-189964.9</v>
      </c>
      <c r="AM32" s="29">
        <f t="shared" si="3"/>
        <v>3445900.12</v>
      </c>
      <c r="AN32" s="47">
        <f t="shared" si="4"/>
        <v>3724604.55</v>
      </c>
      <c r="AO32" s="32">
        <f t="shared" si="5"/>
        <v>-278704.4299999997</v>
      </c>
    </row>
    <row r="33" spans="1:41" x14ac:dyDescent="0.25">
      <c r="A33" s="107" t="s">
        <v>179</v>
      </c>
      <c r="B33" s="107" t="s">
        <v>209</v>
      </c>
      <c r="C33" s="107">
        <v>5358</v>
      </c>
      <c r="D33" s="107" t="s">
        <v>221</v>
      </c>
      <c r="E33" s="62" t="s">
        <v>221</v>
      </c>
      <c r="F33" s="290">
        <v>34876.43</v>
      </c>
      <c r="H33" s="290">
        <v>13991.64</v>
      </c>
      <c r="J33" s="62">
        <v>1851424.37</v>
      </c>
      <c r="K33" s="62">
        <v>15</v>
      </c>
      <c r="Q33" s="291"/>
      <c r="T33" s="62">
        <v>-2055911.2</v>
      </c>
      <c r="U33" s="62">
        <v>4127803.68</v>
      </c>
      <c r="W33" s="52">
        <v>1111705.18</v>
      </c>
      <c r="X33" s="52">
        <v>22000</v>
      </c>
      <c r="Y33" s="52">
        <v>852.11</v>
      </c>
      <c r="Z33" s="52">
        <v>2282045</v>
      </c>
      <c r="AA33" s="52"/>
      <c r="AB33" s="292">
        <v>2302943</v>
      </c>
      <c r="AC33" s="292">
        <v>7589</v>
      </c>
      <c r="AD33" s="292">
        <v>1690</v>
      </c>
      <c r="AE33" s="292">
        <v>1074121.4099999999</v>
      </c>
      <c r="AF33" s="292">
        <v>161931.92000000001</v>
      </c>
      <c r="AJ33" s="77">
        <f t="shared" si="1"/>
        <v>48868.07</v>
      </c>
      <c r="AK33" s="44">
        <f t="shared" si="2"/>
        <v>0</v>
      </c>
      <c r="AL33" s="32">
        <f t="shared" si="7"/>
        <v>48868.07</v>
      </c>
      <c r="AM33" s="29">
        <f t="shared" si="3"/>
        <v>3416602.29</v>
      </c>
      <c r="AN33" s="47">
        <f t="shared" si="4"/>
        <v>3548275.33</v>
      </c>
      <c r="AO33" s="32">
        <f t="shared" si="5"/>
        <v>-131673.04000000004</v>
      </c>
    </row>
    <row r="34" spans="1:41" x14ac:dyDescent="0.25">
      <c r="A34" s="107" t="s">
        <v>179</v>
      </c>
      <c r="B34" s="107" t="s">
        <v>209</v>
      </c>
      <c r="C34" s="107">
        <v>1450</v>
      </c>
      <c r="D34" s="107" t="s">
        <v>222</v>
      </c>
      <c r="E34" s="62" t="s">
        <v>222</v>
      </c>
      <c r="F34" s="290">
        <v>215388.76</v>
      </c>
      <c r="G34" s="290">
        <v>0</v>
      </c>
      <c r="H34" s="290">
        <v>29501.32</v>
      </c>
      <c r="J34" s="62">
        <v>758032.12</v>
      </c>
      <c r="K34" s="62">
        <v>215267.56</v>
      </c>
      <c r="Q34" s="291"/>
      <c r="T34" s="62">
        <v>-464914.77</v>
      </c>
      <c r="U34" s="62">
        <v>1873318.11</v>
      </c>
      <c r="W34" s="52">
        <v>1538539.07</v>
      </c>
      <c r="Y34" s="52">
        <v>993.4</v>
      </c>
      <c r="Z34" s="52">
        <v>833700</v>
      </c>
      <c r="AA34" s="52"/>
      <c r="AB34" s="292">
        <v>1303183</v>
      </c>
      <c r="AD34" s="292">
        <v>5960</v>
      </c>
      <c r="AE34" s="292">
        <v>1120129.93</v>
      </c>
      <c r="AF34" s="292">
        <v>118933.12</v>
      </c>
      <c r="AJ34" s="77">
        <f t="shared" si="1"/>
        <v>244890.08000000002</v>
      </c>
      <c r="AK34" s="44">
        <f t="shared" si="2"/>
        <v>0</v>
      </c>
      <c r="AL34" s="32">
        <f t="shared" si="7"/>
        <v>244890.08000000002</v>
      </c>
      <c r="AM34" s="29">
        <f t="shared" si="3"/>
        <v>2373232.4699999997</v>
      </c>
      <c r="AN34" s="47">
        <f t="shared" si="4"/>
        <v>2548206.0499999998</v>
      </c>
      <c r="AO34" s="32">
        <f t="shared" si="5"/>
        <v>-174973.58000000007</v>
      </c>
    </row>
    <row r="35" spans="1:41" x14ac:dyDescent="0.25">
      <c r="A35" s="107" t="s">
        <v>179</v>
      </c>
      <c r="B35" s="107" t="s">
        <v>209</v>
      </c>
      <c r="C35" s="107">
        <v>1590</v>
      </c>
      <c r="D35" s="107" t="s">
        <v>223</v>
      </c>
      <c r="E35" s="289" t="s">
        <v>223</v>
      </c>
      <c r="F35" s="290">
        <v>8913</v>
      </c>
      <c r="G35" s="290">
        <v>0</v>
      </c>
      <c r="H35" s="290">
        <v>23878.17</v>
      </c>
      <c r="J35" s="62">
        <v>725135.7</v>
      </c>
      <c r="K35" s="62">
        <v>474640.19</v>
      </c>
      <c r="L35" s="62">
        <v>1</v>
      </c>
      <c r="Q35" s="291"/>
      <c r="T35" s="62">
        <v>-9</v>
      </c>
      <c r="U35" s="62">
        <v>2563303.2200000002</v>
      </c>
      <c r="V35" s="52">
        <v>325.95</v>
      </c>
      <c r="W35" s="52">
        <v>1168114.52</v>
      </c>
      <c r="Y35" s="52">
        <v>104.77</v>
      </c>
      <c r="Z35" s="52">
        <v>745139</v>
      </c>
      <c r="AA35" s="52"/>
      <c r="AB35" s="292">
        <v>945764</v>
      </c>
      <c r="AD35" s="292">
        <v>655</v>
      </c>
      <c r="AE35" s="292">
        <v>557684.81999999995</v>
      </c>
      <c r="AF35" s="292">
        <v>328037.51</v>
      </c>
      <c r="AJ35" s="77">
        <f t="shared" si="1"/>
        <v>32791.17</v>
      </c>
      <c r="AK35" s="44">
        <f t="shared" si="2"/>
        <v>0</v>
      </c>
      <c r="AL35" s="32">
        <f t="shared" si="7"/>
        <v>32791.17</v>
      </c>
      <c r="AM35" s="29">
        <f t="shared" si="3"/>
        <v>1913684.24</v>
      </c>
      <c r="AN35" s="47">
        <f t="shared" si="4"/>
        <v>1832141.3299999998</v>
      </c>
      <c r="AO35" s="32">
        <f t="shared" si="5"/>
        <v>81542.910000000149</v>
      </c>
    </row>
    <row r="36" spans="1:41" x14ac:dyDescent="0.25">
      <c r="A36" s="107" t="s">
        <v>182</v>
      </c>
      <c r="B36" s="107" t="s">
        <v>225</v>
      </c>
      <c r="C36" s="107">
        <v>6255</v>
      </c>
      <c r="D36" s="107" t="s">
        <v>227</v>
      </c>
      <c r="E36" s="62" t="s">
        <v>227</v>
      </c>
      <c r="F36" s="290">
        <v>1051646.1000000001</v>
      </c>
      <c r="G36" s="290">
        <v>3378</v>
      </c>
      <c r="H36" s="290">
        <v>37557.07</v>
      </c>
      <c r="J36" s="62">
        <v>849090.57</v>
      </c>
      <c r="K36" s="62">
        <v>110692.86</v>
      </c>
      <c r="N36" s="291">
        <v>27906</v>
      </c>
      <c r="P36" s="291">
        <v>84290</v>
      </c>
      <c r="Q36" s="291">
        <v>5477.57</v>
      </c>
      <c r="R36" s="62">
        <v>0</v>
      </c>
      <c r="T36" s="62">
        <v>257920</v>
      </c>
      <c r="U36" s="62">
        <v>3551030.77</v>
      </c>
      <c r="W36" s="52">
        <v>1633640.86</v>
      </c>
      <c r="X36" s="52">
        <v>299350</v>
      </c>
      <c r="Y36" s="52">
        <v>5176.62</v>
      </c>
      <c r="Z36" s="52">
        <v>2019229.8</v>
      </c>
      <c r="AA36" s="52"/>
      <c r="AB36" s="292">
        <v>2811349.8</v>
      </c>
      <c r="AD36" s="292">
        <v>6309</v>
      </c>
      <c r="AE36" s="292">
        <v>1218846.3799999999</v>
      </c>
      <c r="AF36" s="292">
        <v>221690.35</v>
      </c>
      <c r="AI36" s="292">
        <v>10000</v>
      </c>
      <c r="AJ36" s="77">
        <f t="shared" ref="AJ36:AJ71" si="8">SUM(F36:I36)</f>
        <v>1092581.1700000002</v>
      </c>
      <c r="AK36" s="44">
        <f t="shared" si="2"/>
        <v>117673.57</v>
      </c>
      <c r="AL36" s="32">
        <f t="shared" si="7"/>
        <v>974907.60000000009</v>
      </c>
      <c r="AM36" s="29">
        <f t="shared" si="3"/>
        <v>3957397.2800000003</v>
      </c>
      <c r="AN36" s="47">
        <f t="shared" si="4"/>
        <v>4268195.5299999993</v>
      </c>
      <c r="AO36" s="32">
        <f t="shared" si="5"/>
        <v>-310798.24999999907</v>
      </c>
    </row>
    <row r="37" spans="1:41" x14ac:dyDescent="0.25">
      <c r="A37" s="107" t="s">
        <v>182</v>
      </c>
      <c r="B37" s="107" t="s">
        <v>225</v>
      </c>
      <c r="C37" s="107">
        <v>4295</v>
      </c>
      <c r="D37" s="107" t="s">
        <v>228</v>
      </c>
      <c r="E37" s="62" t="s">
        <v>228</v>
      </c>
      <c r="F37" s="290">
        <v>377467.55</v>
      </c>
      <c r="G37" s="290">
        <v>10484</v>
      </c>
      <c r="H37" s="290">
        <v>6698.53</v>
      </c>
      <c r="J37" s="62">
        <v>508220.99</v>
      </c>
      <c r="K37" s="62">
        <v>361831.54</v>
      </c>
      <c r="N37" s="291">
        <v>13890.57</v>
      </c>
      <c r="P37" s="291">
        <v>11930</v>
      </c>
      <c r="Q37" s="291">
        <v>346</v>
      </c>
      <c r="T37" s="62">
        <v>907704.03</v>
      </c>
      <c r="U37" s="62">
        <v>1930924.79</v>
      </c>
      <c r="W37" s="52">
        <v>706474.78</v>
      </c>
      <c r="Y37" s="52">
        <v>1508.14</v>
      </c>
      <c r="Z37" s="52">
        <v>868458</v>
      </c>
      <c r="AA37" s="52"/>
      <c r="AB37" s="292">
        <v>1196538</v>
      </c>
      <c r="AC37" s="292">
        <v>7624</v>
      </c>
      <c r="AE37" s="292">
        <v>1221902.18</v>
      </c>
      <c r="AF37" s="292">
        <v>322649.03000000003</v>
      </c>
      <c r="AJ37" s="77">
        <f t="shared" si="8"/>
        <v>394650.08</v>
      </c>
      <c r="AK37" s="44">
        <f t="shared" si="2"/>
        <v>26166.57</v>
      </c>
      <c r="AL37" s="32">
        <f t="shared" si="7"/>
        <v>368483.51</v>
      </c>
      <c r="AM37" s="29">
        <f t="shared" si="3"/>
        <v>1576440.92</v>
      </c>
      <c r="AN37" s="47">
        <f t="shared" si="4"/>
        <v>2748713.21</v>
      </c>
      <c r="AO37" s="32">
        <f t="shared" si="5"/>
        <v>-1172272.29</v>
      </c>
    </row>
    <row r="38" spans="1:41" x14ac:dyDescent="0.25">
      <c r="A38" s="107" t="s">
        <v>182</v>
      </c>
      <c r="B38" s="107" t="s">
        <v>225</v>
      </c>
      <c r="C38" s="107">
        <v>5791</v>
      </c>
      <c r="D38" s="107" t="s">
        <v>229</v>
      </c>
      <c r="E38" s="62" t="s">
        <v>229</v>
      </c>
      <c r="F38" s="290">
        <v>148130.99</v>
      </c>
      <c r="G38" s="290">
        <v>11738</v>
      </c>
      <c r="H38" s="290">
        <v>19556.93</v>
      </c>
      <c r="J38" s="62">
        <v>293999.77</v>
      </c>
      <c r="K38" s="62">
        <v>316717.81</v>
      </c>
      <c r="N38" s="291">
        <v>53155.51</v>
      </c>
      <c r="P38" s="291">
        <v>145120</v>
      </c>
      <c r="Q38" s="291">
        <v>9069.35</v>
      </c>
      <c r="T38" s="62">
        <v>331434.3</v>
      </c>
      <c r="U38" s="62">
        <v>2854572.07</v>
      </c>
      <c r="W38" s="52">
        <v>1721238.62</v>
      </c>
      <c r="X38" s="52">
        <v>493248</v>
      </c>
      <c r="Y38" s="52">
        <v>649.34</v>
      </c>
      <c r="Z38" s="52">
        <v>287841</v>
      </c>
      <c r="AA38" s="52"/>
      <c r="AB38" s="292">
        <v>1122658</v>
      </c>
      <c r="AC38" s="292">
        <v>106985</v>
      </c>
      <c r="AD38" s="292">
        <v>26078</v>
      </c>
      <c r="AE38" s="292">
        <v>1339343.7</v>
      </c>
      <c r="AF38" s="292">
        <v>363900.77</v>
      </c>
      <c r="AI38" s="292">
        <v>10000</v>
      </c>
      <c r="AJ38" s="77">
        <f t="shared" si="8"/>
        <v>179425.91999999998</v>
      </c>
      <c r="AK38" s="44">
        <f t="shared" si="2"/>
        <v>207344.86000000002</v>
      </c>
      <c r="AL38" s="32">
        <f t="shared" si="7"/>
        <v>-27918.940000000031</v>
      </c>
      <c r="AM38" s="29">
        <f t="shared" si="3"/>
        <v>2502976.96</v>
      </c>
      <c r="AN38" s="47">
        <f t="shared" si="4"/>
        <v>2968965.47</v>
      </c>
      <c r="AO38" s="32">
        <f t="shared" si="5"/>
        <v>-465988.51000000024</v>
      </c>
    </row>
    <row r="39" spans="1:41" x14ac:dyDescent="0.25">
      <c r="A39" s="107" t="s">
        <v>182</v>
      </c>
      <c r="B39" s="107" t="s">
        <v>225</v>
      </c>
      <c r="C39" s="107">
        <v>2483</v>
      </c>
      <c r="D39" s="107" t="s">
        <v>230</v>
      </c>
      <c r="E39" s="62" t="s">
        <v>230</v>
      </c>
      <c r="F39" s="290">
        <v>434338.21</v>
      </c>
      <c r="G39" s="290">
        <v>36302.949999999997</v>
      </c>
      <c r="H39" s="290">
        <v>32450.799999999999</v>
      </c>
      <c r="J39" s="62">
        <v>585242.85</v>
      </c>
      <c r="K39" s="62">
        <v>100969.68</v>
      </c>
      <c r="N39" s="291">
        <v>10583.5</v>
      </c>
      <c r="P39" s="291">
        <v>0</v>
      </c>
      <c r="Q39" s="291"/>
      <c r="T39" s="62">
        <v>264511</v>
      </c>
      <c r="U39" s="62">
        <v>1440362.48</v>
      </c>
      <c r="W39" s="52">
        <v>952333.76</v>
      </c>
      <c r="X39" s="52">
        <v>197390</v>
      </c>
      <c r="Y39" s="52">
        <v>2271.52</v>
      </c>
      <c r="Z39" s="52">
        <v>702960</v>
      </c>
      <c r="AA39" s="52">
        <v>50000</v>
      </c>
      <c r="AB39" s="292">
        <v>920670</v>
      </c>
      <c r="AC39" s="292">
        <v>10177</v>
      </c>
      <c r="AE39" s="292">
        <v>953707.59</v>
      </c>
      <c r="AF39" s="292">
        <v>223922.11</v>
      </c>
      <c r="AI39" s="292">
        <v>10000</v>
      </c>
      <c r="AJ39" s="77">
        <f t="shared" si="8"/>
        <v>503091.96</v>
      </c>
      <c r="AK39" s="44">
        <f t="shared" si="2"/>
        <v>10583.5</v>
      </c>
      <c r="AL39" s="32">
        <f t="shared" si="7"/>
        <v>492508.46</v>
      </c>
      <c r="AM39" s="29">
        <f t="shared" si="3"/>
        <v>1904955.28</v>
      </c>
      <c r="AN39" s="47">
        <f t="shared" si="4"/>
        <v>2118476.6999999997</v>
      </c>
      <c r="AO39" s="32">
        <f t="shared" si="5"/>
        <v>-213521.41999999969</v>
      </c>
    </row>
    <row r="40" spans="1:41" x14ac:dyDescent="0.25">
      <c r="A40" s="107" t="s">
        <v>182</v>
      </c>
      <c r="B40" s="107" t="s">
        <v>225</v>
      </c>
      <c r="C40" s="107">
        <v>2151</v>
      </c>
      <c r="D40" s="107" t="s">
        <v>231</v>
      </c>
      <c r="E40" s="62" t="s">
        <v>231</v>
      </c>
      <c r="F40" s="290">
        <v>402141.69</v>
      </c>
      <c r="G40" s="290">
        <v>11132.64</v>
      </c>
      <c r="H40" s="290">
        <v>19328.14</v>
      </c>
      <c r="J40" s="62">
        <v>104002.13</v>
      </c>
      <c r="K40" s="62">
        <v>264173.3</v>
      </c>
      <c r="N40" s="291">
        <v>9262.5</v>
      </c>
      <c r="P40" s="291">
        <v>71312.92</v>
      </c>
      <c r="Q40" s="291"/>
      <c r="R40" s="62">
        <v>25990</v>
      </c>
      <c r="T40" s="62">
        <v>215667.83</v>
      </c>
      <c r="U40" s="62">
        <v>455164.99</v>
      </c>
      <c r="W40" s="52">
        <v>1429417.32</v>
      </c>
      <c r="X40" s="52">
        <v>61040</v>
      </c>
      <c r="Y40" s="52">
        <v>1818.67</v>
      </c>
      <c r="Z40" s="52">
        <v>937596.56</v>
      </c>
      <c r="AA40" s="52"/>
      <c r="AB40" s="292">
        <v>1640896.56</v>
      </c>
      <c r="AC40" s="292">
        <v>5540</v>
      </c>
      <c r="AE40" s="292">
        <v>669836.41</v>
      </c>
      <c r="AF40" s="292">
        <v>104159.06</v>
      </c>
      <c r="AI40" s="292">
        <v>10000</v>
      </c>
      <c r="AJ40" s="77">
        <f t="shared" si="8"/>
        <v>432602.47000000003</v>
      </c>
      <c r="AK40" s="44">
        <f t="shared" si="2"/>
        <v>80575.42</v>
      </c>
      <c r="AL40" s="32">
        <f t="shared" si="7"/>
        <v>352027.05000000005</v>
      </c>
      <c r="AM40" s="29">
        <f t="shared" si="3"/>
        <v>2429872.5499999998</v>
      </c>
      <c r="AN40" s="47">
        <f t="shared" si="4"/>
        <v>2430432.0300000003</v>
      </c>
      <c r="AO40" s="32">
        <f t="shared" si="5"/>
        <v>-559.48000000044703</v>
      </c>
    </row>
    <row r="41" spans="1:41" x14ac:dyDescent="0.25">
      <c r="A41" s="107" t="s">
        <v>182</v>
      </c>
      <c r="B41" s="107" t="s">
        <v>225</v>
      </c>
      <c r="C41" s="107">
        <v>2636</v>
      </c>
      <c r="D41" s="107" t="s">
        <v>232</v>
      </c>
      <c r="E41" s="62" t="s">
        <v>232</v>
      </c>
      <c r="F41" s="290">
        <v>300016.46000000002</v>
      </c>
      <c r="G41" s="290">
        <v>2418</v>
      </c>
      <c r="H41" s="290">
        <v>38889.910000000003</v>
      </c>
      <c r="J41" s="62">
        <v>315614.28999999998</v>
      </c>
      <c r="K41" s="62">
        <v>192900.73</v>
      </c>
      <c r="N41" s="291">
        <v>9895.4500000000007</v>
      </c>
      <c r="P41" s="291">
        <v>169473.94</v>
      </c>
      <c r="Q41" s="291">
        <v>6259.58</v>
      </c>
      <c r="T41" s="62">
        <v>134998.57999999999</v>
      </c>
      <c r="U41" s="62">
        <v>1976836.89</v>
      </c>
      <c r="W41" s="52">
        <v>882792.76</v>
      </c>
      <c r="X41" s="52">
        <v>21800</v>
      </c>
      <c r="Y41" s="52">
        <v>1656.21</v>
      </c>
      <c r="Z41" s="52">
        <v>849399.9</v>
      </c>
      <c r="AA41" s="52"/>
      <c r="AB41" s="292">
        <v>1222261.8999999999</v>
      </c>
      <c r="AC41" s="292">
        <v>3040</v>
      </c>
      <c r="AD41" s="292">
        <v>9953.17</v>
      </c>
      <c r="AE41" s="292">
        <v>633928.63</v>
      </c>
      <c r="AF41" s="292">
        <v>212418.28</v>
      </c>
      <c r="AI41" s="292">
        <v>16000</v>
      </c>
      <c r="AJ41" s="77">
        <f t="shared" si="8"/>
        <v>341324.37</v>
      </c>
      <c r="AK41" s="44">
        <f t="shared" si="2"/>
        <v>185628.97</v>
      </c>
      <c r="AL41" s="32">
        <f t="shared" si="7"/>
        <v>155695.4</v>
      </c>
      <c r="AM41" s="29">
        <f t="shared" si="3"/>
        <v>1755648.87</v>
      </c>
      <c r="AN41" s="47">
        <f t="shared" si="4"/>
        <v>2097601.9799999995</v>
      </c>
      <c r="AO41" s="32">
        <f t="shared" si="5"/>
        <v>-341953.1099999994</v>
      </c>
    </row>
    <row r="42" spans="1:41" x14ac:dyDescent="0.25">
      <c r="A42" s="107" t="s">
        <v>182</v>
      </c>
      <c r="B42" s="107" t="s">
        <v>225</v>
      </c>
      <c r="C42" s="107">
        <v>4545</v>
      </c>
      <c r="D42" s="107" t="s">
        <v>233</v>
      </c>
      <c r="E42" s="62" t="s">
        <v>233</v>
      </c>
      <c r="F42" s="290">
        <v>455650.53</v>
      </c>
      <c r="G42" s="290">
        <v>21647</v>
      </c>
      <c r="H42" s="290">
        <v>94699.72</v>
      </c>
      <c r="J42" s="62">
        <v>652279.62</v>
      </c>
      <c r="K42" s="62">
        <v>302880.28999999998</v>
      </c>
      <c r="N42" s="291">
        <v>7262.18</v>
      </c>
      <c r="P42" s="291">
        <v>37525</v>
      </c>
      <c r="Q42" s="291">
        <v>3349.66</v>
      </c>
      <c r="T42" s="62">
        <v>353276.99</v>
      </c>
      <c r="U42" s="62">
        <v>1732965.71</v>
      </c>
      <c r="W42" s="52">
        <v>1758509.79</v>
      </c>
      <c r="X42" s="52">
        <v>157820</v>
      </c>
      <c r="Y42" s="52">
        <v>2533.4</v>
      </c>
      <c r="Z42" s="52">
        <v>631610.80000000005</v>
      </c>
      <c r="AA42" s="52"/>
      <c r="AB42" s="292">
        <v>1491515.8</v>
      </c>
      <c r="AC42" s="292">
        <v>13040</v>
      </c>
      <c r="AD42" s="292">
        <v>9989</v>
      </c>
      <c r="AE42" s="292">
        <v>1138252.6100000001</v>
      </c>
      <c r="AF42" s="292">
        <v>259885.66</v>
      </c>
      <c r="AI42" s="292">
        <v>10000</v>
      </c>
      <c r="AJ42" s="77">
        <f t="shared" si="8"/>
        <v>571997.25</v>
      </c>
      <c r="AK42" s="44">
        <f t="shared" si="2"/>
        <v>48136.84</v>
      </c>
      <c r="AL42" s="32">
        <f t="shared" si="7"/>
        <v>523860.41000000003</v>
      </c>
      <c r="AM42" s="29">
        <f t="shared" si="3"/>
        <v>2550473.9900000002</v>
      </c>
      <c r="AN42" s="47">
        <f t="shared" si="4"/>
        <v>2922683.0700000003</v>
      </c>
      <c r="AO42" s="32">
        <f t="shared" si="5"/>
        <v>-372209.08000000007</v>
      </c>
    </row>
    <row r="43" spans="1:41" x14ac:dyDescent="0.25">
      <c r="A43" s="107" t="s">
        <v>182</v>
      </c>
      <c r="B43" s="107" t="s">
        <v>225</v>
      </c>
      <c r="C43" s="107">
        <v>2870</v>
      </c>
      <c r="D43" s="107" t="s">
        <v>234</v>
      </c>
      <c r="E43" s="62" t="s">
        <v>234</v>
      </c>
      <c r="F43" s="290">
        <v>558245.63</v>
      </c>
      <c r="G43" s="290">
        <v>30741.200000000001</v>
      </c>
      <c r="H43" s="290">
        <v>74529.279999999999</v>
      </c>
      <c r="J43" s="62">
        <v>587124.22</v>
      </c>
      <c r="K43" s="62">
        <v>226346.78</v>
      </c>
      <c r="N43" s="291">
        <v>11294.05</v>
      </c>
      <c r="P43" s="291">
        <v>0</v>
      </c>
      <c r="Q43" s="291">
        <v>159</v>
      </c>
      <c r="U43" s="62">
        <v>2083523.09</v>
      </c>
      <c r="W43" s="52">
        <v>1102333.29</v>
      </c>
      <c r="X43" s="52">
        <v>194940</v>
      </c>
      <c r="Y43" s="52">
        <v>2833.1</v>
      </c>
      <c r="Z43" s="52">
        <v>668848.19999999995</v>
      </c>
      <c r="AA43" s="52"/>
      <c r="AB43" s="292">
        <v>1172058.2</v>
      </c>
      <c r="AC43" s="292">
        <v>8840</v>
      </c>
      <c r="AE43" s="292">
        <v>660695.53</v>
      </c>
      <c r="AF43" s="292">
        <v>354987.41</v>
      </c>
      <c r="AI43" s="292">
        <v>20000</v>
      </c>
      <c r="AJ43" s="77">
        <f t="shared" si="8"/>
        <v>663516.11</v>
      </c>
      <c r="AK43" s="44">
        <f t="shared" si="2"/>
        <v>11453.05</v>
      </c>
      <c r="AL43" s="32">
        <f t="shared" si="7"/>
        <v>652063.05999999994</v>
      </c>
      <c r="AM43" s="29">
        <f t="shared" si="3"/>
        <v>1968954.59</v>
      </c>
      <c r="AN43" s="47">
        <f t="shared" si="4"/>
        <v>2216581.14</v>
      </c>
      <c r="AO43" s="32">
        <f t="shared" si="5"/>
        <v>-247626.55000000005</v>
      </c>
    </row>
    <row r="44" spans="1:41" x14ac:dyDescent="0.25">
      <c r="A44" s="107" t="s">
        <v>182</v>
      </c>
      <c r="B44" s="107" t="s">
        <v>225</v>
      </c>
      <c r="C44" s="107">
        <v>3482</v>
      </c>
      <c r="D44" s="107" t="s">
        <v>235</v>
      </c>
      <c r="E44" s="62" t="s">
        <v>235</v>
      </c>
      <c r="F44" s="290">
        <v>391849.78</v>
      </c>
      <c r="G44" s="290">
        <v>10400</v>
      </c>
      <c r="H44" s="290">
        <v>13697.99</v>
      </c>
      <c r="J44" s="62">
        <v>1154375.6200000001</v>
      </c>
      <c r="K44" s="62">
        <v>319203.63</v>
      </c>
      <c r="M44" s="291">
        <v>0</v>
      </c>
      <c r="N44" s="291">
        <v>12071.92</v>
      </c>
      <c r="P44" s="291">
        <v>0</v>
      </c>
      <c r="Q44" s="291"/>
      <c r="R44" s="62">
        <v>121443</v>
      </c>
      <c r="T44" s="62">
        <v>2002165.66</v>
      </c>
      <c r="U44" s="62"/>
      <c r="W44" s="52">
        <v>1417396.19</v>
      </c>
      <c r="Y44" s="52">
        <v>2860.86</v>
      </c>
      <c r="Z44" s="52">
        <v>696289.5</v>
      </c>
      <c r="AA44" s="52"/>
      <c r="AB44" s="292">
        <v>1237477.5</v>
      </c>
      <c r="AC44" s="292">
        <v>2200</v>
      </c>
      <c r="AE44" s="292">
        <v>801370.4</v>
      </c>
      <c r="AF44" s="292">
        <v>215695.34</v>
      </c>
      <c r="AI44" s="292">
        <v>10000</v>
      </c>
      <c r="AJ44" s="77">
        <f t="shared" si="8"/>
        <v>415947.77</v>
      </c>
      <c r="AK44" s="44">
        <f t="shared" si="2"/>
        <v>12071.92</v>
      </c>
      <c r="AL44" s="32">
        <f t="shared" si="7"/>
        <v>403875.85000000003</v>
      </c>
      <c r="AM44" s="29">
        <f t="shared" si="3"/>
        <v>2116546.5499999998</v>
      </c>
      <c r="AN44" s="47">
        <f t="shared" si="4"/>
        <v>2266743.2399999998</v>
      </c>
      <c r="AO44" s="32">
        <f t="shared" si="5"/>
        <v>-150196.68999999994</v>
      </c>
    </row>
    <row r="45" spans="1:41" x14ac:dyDescent="0.25">
      <c r="A45" s="107" t="s">
        <v>182</v>
      </c>
      <c r="B45" s="107" t="s">
        <v>225</v>
      </c>
      <c r="C45" s="107">
        <v>4225</v>
      </c>
      <c r="D45" s="107" t="s">
        <v>236</v>
      </c>
      <c r="E45" s="62" t="s">
        <v>236</v>
      </c>
      <c r="F45" s="290">
        <v>52840.07</v>
      </c>
      <c r="G45" s="290">
        <v>60319.98</v>
      </c>
      <c r="H45" s="290">
        <v>34901.89</v>
      </c>
      <c r="J45" s="62">
        <v>768699.54</v>
      </c>
      <c r="K45" s="62">
        <v>355193.1</v>
      </c>
      <c r="N45" s="291">
        <v>19437.75</v>
      </c>
      <c r="P45" s="291">
        <v>0</v>
      </c>
      <c r="Q45" s="291">
        <v>2770.73</v>
      </c>
      <c r="T45" s="62">
        <v>-30038.71</v>
      </c>
      <c r="U45" s="62">
        <v>1500565.11</v>
      </c>
      <c r="W45" s="52">
        <v>1678307.34</v>
      </c>
      <c r="X45" s="52">
        <v>185000</v>
      </c>
      <c r="Y45" s="52">
        <v>493.47</v>
      </c>
      <c r="Z45" s="52">
        <v>905755</v>
      </c>
      <c r="AA45" s="52"/>
      <c r="AB45" s="292">
        <v>1605804</v>
      </c>
      <c r="AC45" s="292">
        <v>19117</v>
      </c>
      <c r="AD45" s="292">
        <v>4240</v>
      </c>
      <c r="AE45" s="292">
        <v>1073863.5900000001</v>
      </c>
      <c r="AF45" s="292">
        <v>277498.84000000003</v>
      </c>
      <c r="AI45" s="292">
        <v>10000</v>
      </c>
      <c r="AJ45" s="77">
        <f t="shared" si="8"/>
        <v>148061.94</v>
      </c>
      <c r="AK45" s="44">
        <f t="shared" si="2"/>
        <v>22208.48</v>
      </c>
      <c r="AL45" s="32">
        <f t="shared" si="7"/>
        <v>125853.46</v>
      </c>
      <c r="AM45" s="29">
        <f t="shared" si="3"/>
        <v>2769555.81</v>
      </c>
      <c r="AN45" s="47">
        <f t="shared" si="4"/>
        <v>2990523.4299999997</v>
      </c>
      <c r="AO45" s="32">
        <f t="shared" si="5"/>
        <v>-220967.61999999965</v>
      </c>
    </row>
    <row r="46" spans="1:41" x14ac:dyDescent="0.25">
      <c r="A46" s="107" t="s">
        <v>182</v>
      </c>
      <c r="B46" s="107" t="s">
        <v>225</v>
      </c>
      <c r="C46" s="107">
        <v>3058</v>
      </c>
      <c r="D46" s="107" t="s">
        <v>238</v>
      </c>
      <c r="E46" s="62" t="s">
        <v>238</v>
      </c>
      <c r="F46" s="290">
        <v>85841.51</v>
      </c>
      <c r="G46" s="290">
        <v>2219</v>
      </c>
      <c r="H46" s="290">
        <v>12891.9</v>
      </c>
      <c r="J46" s="62">
        <v>40854.53</v>
      </c>
      <c r="K46" s="62">
        <v>294228.84000000003</v>
      </c>
      <c r="L46" s="62">
        <v>1</v>
      </c>
      <c r="N46" s="291">
        <v>13562</v>
      </c>
      <c r="P46" s="291">
        <v>40350</v>
      </c>
      <c r="Q46" s="291"/>
      <c r="R46" s="62">
        <v>0</v>
      </c>
      <c r="T46" s="62">
        <v>-1607738.64</v>
      </c>
      <c r="U46" s="62">
        <v>2280594.58</v>
      </c>
      <c r="W46" s="52">
        <v>1074056.8799999999</v>
      </c>
      <c r="Y46" s="52">
        <v>925.31</v>
      </c>
      <c r="Z46" s="52">
        <v>1458270.3</v>
      </c>
      <c r="AA46" s="52"/>
      <c r="AB46" s="292">
        <v>1753422.3</v>
      </c>
      <c r="AE46" s="292">
        <v>769504.63</v>
      </c>
      <c r="AF46" s="292">
        <v>158912.98000000001</v>
      </c>
      <c r="AI46" s="292">
        <v>10000</v>
      </c>
      <c r="AJ46" s="77">
        <f t="shared" si="8"/>
        <v>100952.40999999999</v>
      </c>
      <c r="AK46" s="44">
        <f t="shared" si="2"/>
        <v>53912</v>
      </c>
      <c r="AL46" s="32">
        <f t="shared" si="7"/>
        <v>47040.409999999989</v>
      </c>
      <c r="AM46" s="29">
        <f t="shared" si="3"/>
        <v>2533252.4900000002</v>
      </c>
      <c r="AN46" s="47">
        <f t="shared" si="4"/>
        <v>2691839.91</v>
      </c>
      <c r="AO46" s="32">
        <f t="shared" si="5"/>
        <v>-158587.41999999993</v>
      </c>
    </row>
    <row r="47" spans="1:41" x14ac:dyDescent="0.25">
      <c r="A47" s="107" t="s">
        <v>184</v>
      </c>
      <c r="B47" s="107" t="s">
        <v>240</v>
      </c>
      <c r="C47" s="107">
        <v>2820</v>
      </c>
      <c r="D47" s="107" t="s">
        <v>242</v>
      </c>
      <c r="E47" s="62" t="s">
        <v>242</v>
      </c>
      <c r="F47" s="290">
        <v>473712.32</v>
      </c>
      <c r="G47" s="290">
        <v>0</v>
      </c>
      <c r="H47" s="290">
        <v>4528.05</v>
      </c>
      <c r="J47" s="62">
        <v>5569371.4500000002</v>
      </c>
      <c r="K47" s="62">
        <v>1416623.45</v>
      </c>
      <c r="M47" s="291">
        <v>0</v>
      </c>
      <c r="N47" s="291">
        <v>27838</v>
      </c>
      <c r="P47" s="291">
        <v>0</v>
      </c>
      <c r="Q47" s="291">
        <v>0</v>
      </c>
      <c r="S47" s="62">
        <v>-1171647.55</v>
      </c>
      <c r="T47" s="62">
        <v>0</v>
      </c>
      <c r="U47" s="62">
        <v>2114009</v>
      </c>
      <c r="W47" s="52">
        <v>1240148.4099999999</v>
      </c>
      <c r="Y47" s="52">
        <v>1625.95</v>
      </c>
      <c r="Z47" s="52">
        <v>783886.6</v>
      </c>
      <c r="AA47" s="52"/>
      <c r="AB47" s="292">
        <v>1110446.6000000001</v>
      </c>
      <c r="AE47" s="292">
        <v>818084.82</v>
      </c>
      <c r="AF47" s="292">
        <v>555510.93000000005</v>
      </c>
      <c r="AJ47" s="77">
        <f t="shared" si="8"/>
        <v>478240.37</v>
      </c>
      <c r="AK47" s="44">
        <f t="shared" si="2"/>
        <v>27838</v>
      </c>
      <c r="AL47" s="32">
        <f t="shared" si="7"/>
        <v>450402.37</v>
      </c>
      <c r="AM47" s="29">
        <f t="shared" si="3"/>
        <v>2025660.96</v>
      </c>
      <c r="AN47" s="47">
        <f t="shared" si="4"/>
        <v>2484042.35</v>
      </c>
      <c r="AO47" s="32">
        <f t="shared" si="5"/>
        <v>-458381.39000000013</v>
      </c>
    </row>
    <row r="48" spans="1:41" x14ac:dyDescent="0.25">
      <c r="A48" s="107" t="s">
        <v>184</v>
      </c>
      <c r="B48" s="107" t="s">
        <v>240</v>
      </c>
      <c r="C48" s="107">
        <v>3895</v>
      </c>
      <c r="D48" s="107" t="s">
        <v>243</v>
      </c>
      <c r="E48" s="62" t="s">
        <v>243</v>
      </c>
      <c r="F48" s="290">
        <v>355600.88</v>
      </c>
      <c r="G48" s="290">
        <v>27000</v>
      </c>
      <c r="H48" s="290">
        <v>10258.58</v>
      </c>
      <c r="J48" s="62">
        <v>3428655.7</v>
      </c>
      <c r="K48" s="62">
        <v>796245.23</v>
      </c>
      <c r="M48" s="291">
        <v>0</v>
      </c>
      <c r="N48" s="291">
        <v>56252</v>
      </c>
      <c r="P48" s="291">
        <v>55000</v>
      </c>
      <c r="Q48" s="291">
        <v>0</v>
      </c>
      <c r="S48" s="62">
        <v>488987.81</v>
      </c>
      <c r="T48" s="62">
        <v>0</v>
      </c>
      <c r="U48" s="62">
        <v>1646714.98</v>
      </c>
      <c r="W48" s="52">
        <v>1562255.32</v>
      </c>
      <c r="Y48" s="52">
        <v>2102.48</v>
      </c>
      <c r="Z48" s="52">
        <v>843554.5</v>
      </c>
      <c r="AA48" s="52">
        <v>400</v>
      </c>
      <c r="AB48" s="292">
        <v>1309802.5</v>
      </c>
      <c r="AD48" s="292">
        <v>15003</v>
      </c>
      <c r="AE48" s="292">
        <v>1410745.92</v>
      </c>
      <c r="AF48" s="292">
        <v>252658.72</v>
      </c>
      <c r="AJ48" s="77">
        <f t="shared" si="8"/>
        <v>392859.46</v>
      </c>
      <c r="AK48" s="44">
        <f t="shared" si="2"/>
        <v>111252</v>
      </c>
      <c r="AL48" s="32">
        <f t="shared" si="7"/>
        <v>281607.46000000002</v>
      </c>
      <c r="AM48" s="29">
        <f t="shared" si="3"/>
        <v>2408312.2999999998</v>
      </c>
      <c r="AN48" s="47">
        <f t="shared" si="4"/>
        <v>2988210.14</v>
      </c>
      <c r="AO48" s="32">
        <f t="shared" si="5"/>
        <v>-579897.84000000032</v>
      </c>
    </row>
    <row r="49" spans="1:41" x14ac:dyDescent="0.25">
      <c r="A49" s="107" t="s">
        <v>184</v>
      </c>
      <c r="B49" s="107" t="s">
        <v>240</v>
      </c>
      <c r="C49" s="107">
        <v>2041</v>
      </c>
      <c r="D49" s="107" t="s">
        <v>244</v>
      </c>
      <c r="E49" s="289" t="s">
        <v>244</v>
      </c>
      <c r="F49" s="290">
        <v>962842.72</v>
      </c>
      <c r="G49" s="290">
        <v>0</v>
      </c>
      <c r="H49" s="290">
        <v>4878.78</v>
      </c>
      <c r="J49" s="62">
        <v>1046355.76</v>
      </c>
      <c r="K49" s="62">
        <v>1968337.52</v>
      </c>
      <c r="L49" s="62">
        <v>73999</v>
      </c>
      <c r="N49" s="291">
        <v>12190</v>
      </c>
      <c r="P49" s="291">
        <v>0</v>
      </c>
      <c r="Q49" s="291"/>
      <c r="T49" s="62">
        <v>0</v>
      </c>
      <c r="U49" s="62">
        <v>2273364.33</v>
      </c>
      <c r="W49" s="52">
        <v>1129325.21</v>
      </c>
      <c r="Y49" s="52">
        <v>3836.66</v>
      </c>
      <c r="Z49" s="52">
        <v>624600</v>
      </c>
      <c r="AA49" s="52"/>
      <c r="AB49" s="292">
        <v>1044740</v>
      </c>
      <c r="AD49" s="292">
        <v>5956</v>
      </c>
      <c r="AE49" s="292">
        <v>698408.94</v>
      </c>
      <c r="AF49" s="292">
        <v>301803.40000000002</v>
      </c>
      <c r="AJ49" s="77">
        <f t="shared" si="8"/>
        <v>967721.5</v>
      </c>
      <c r="AK49" s="44">
        <f t="shared" si="2"/>
        <v>12190</v>
      </c>
      <c r="AL49" s="32">
        <f t="shared" si="7"/>
        <v>955531.5</v>
      </c>
      <c r="AM49" s="29">
        <f t="shared" si="3"/>
        <v>1757761.8699999999</v>
      </c>
      <c r="AN49" s="47">
        <f t="shared" si="4"/>
        <v>2050908.3399999999</v>
      </c>
      <c r="AO49" s="32">
        <f t="shared" si="5"/>
        <v>-293146.46999999997</v>
      </c>
    </row>
    <row r="50" spans="1:41" x14ac:dyDescent="0.25">
      <c r="A50" s="107" t="s">
        <v>186</v>
      </c>
      <c r="B50" s="107" t="s">
        <v>246</v>
      </c>
      <c r="C50" s="107">
        <v>2880</v>
      </c>
      <c r="D50" s="107" t="s">
        <v>248</v>
      </c>
      <c r="E50" s="62" t="s">
        <v>248</v>
      </c>
      <c r="F50" s="290">
        <v>1956546.99</v>
      </c>
      <c r="G50" s="290">
        <v>123274</v>
      </c>
      <c r="H50" s="290">
        <v>0</v>
      </c>
      <c r="J50" s="62">
        <v>257624.19</v>
      </c>
      <c r="K50" s="62">
        <v>694980.43</v>
      </c>
      <c r="M50" s="291">
        <v>462593</v>
      </c>
      <c r="N50" s="291">
        <v>139521.49</v>
      </c>
      <c r="P50" s="291">
        <v>568123.1</v>
      </c>
      <c r="Q50" s="291">
        <v>1185.9000000000001</v>
      </c>
      <c r="T50" s="62">
        <v>55344</v>
      </c>
      <c r="U50" s="62">
        <v>2191305.25</v>
      </c>
      <c r="W50" s="52">
        <v>1283242.56</v>
      </c>
      <c r="X50" s="52">
        <v>22600</v>
      </c>
      <c r="Y50" s="52">
        <v>2804.31</v>
      </c>
      <c r="Z50" s="52">
        <v>1252378.1000000001</v>
      </c>
      <c r="AA50" s="52">
        <v>160000</v>
      </c>
      <c r="AB50" s="292">
        <v>1287728.1000000001</v>
      </c>
      <c r="AE50" s="292">
        <v>858548.89</v>
      </c>
      <c r="AF50" s="292">
        <v>219892.45</v>
      </c>
      <c r="AJ50" s="77">
        <f t="shared" si="8"/>
        <v>2079820.99</v>
      </c>
      <c r="AK50" s="44">
        <f t="shared" si="2"/>
        <v>1171423.4899999998</v>
      </c>
      <c r="AL50" s="32">
        <f t="shared" si="7"/>
        <v>908397.50000000023</v>
      </c>
      <c r="AM50" s="29">
        <f t="shared" si="3"/>
        <v>2721024.97</v>
      </c>
      <c r="AN50" s="47">
        <f t="shared" si="4"/>
        <v>2366169.4400000004</v>
      </c>
      <c r="AO50" s="32">
        <f t="shared" si="5"/>
        <v>354855.5299999998</v>
      </c>
    </row>
    <row r="51" spans="1:41" x14ac:dyDescent="0.25">
      <c r="A51" s="107" t="s">
        <v>186</v>
      </c>
      <c r="B51" s="107" t="s">
        <v>246</v>
      </c>
      <c r="C51" s="107">
        <v>9821</v>
      </c>
      <c r="D51" s="107" t="s">
        <v>249</v>
      </c>
      <c r="E51" s="62" t="s">
        <v>249</v>
      </c>
      <c r="F51" s="290">
        <v>1462533.24</v>
      </c>
      <c r="G51" s="290">
        <v>0</v>
      </c>
      <c r="H51" s="290">
        <v>128275.6</v>
      </c>
      <c r="J51" s="62">
        <v>1015851.77</v>
      </c>
      <c r="K51" s="62">
        <v>465324.37</v>
      </c>
      <c r="M51" s="291">
        <v>0</v>
      </c>
      <c r="N51" s="291">
        <v>0</v>
      </c>
      <c r="P51" s="291">
        <v>246125.55</v>
      </c>
      <c r="Q51" s="291">
        <v>3281.84</v>
      </c>
      <c r="U51" s="62">
        <v>2281491.52</v>
      </c>
      <c r="W51" s="52">
        <v>3260785.14</v>
      </c>
      <c r="X51" s="52">
        <v>349900</v>
      </c>
      <c r="Y51" s="52">
        <v>6706.96</v>
      </c>
      <c r="Z51" s="52">
        <v>2071620</v>
      </c>
      <c r="AA51" s="52">
        <v>1750</v>
      </c>
      <c r="AB51" s="292">
        <v>3155100</v>
      </c>
      <c r="AC51" s="292">
        <v>5618</v>
      </c>
      <c r="AE51" s="292">
        <v>2566425.7599999998</v>
      </c>
      <c r="AF51" s="292">
        <v>148498.43</v>
      </c>
      <c r="AJ51" s="77">
        <f t="shared" si="8"/>
        <v>1590808.84</v>
      </c>
      <c r="AK51" s="44">
        <f t="shared" si="2"/>
        <v>249407.38999999998</v>
      </c>
      <c r="AL51" s="32">
        <f t="shared" si="7"/>
        <v>1341401.4500000002</v>
      </c>
      <c r="AM51" s="29">
        <f t="shared" si="3"/>
        <v>5690762.0999999996</v>
      </c>
      <c r="AN51" s="47">
        <f t="shared" si="4"/>
        <v>5875642.1899999995</v>
      </c>
      <c r="AO51" s="32">
        <f t="shared" si="5"/>
        <v>-184880.08999999985</v>
      </c>
    </row>
    <row r="52" spans="1:41" x14ac:dyDescent="0.25">
      <c r="A52" s="107" t="s">
        <v>186</v>
      </c>
      <c r="B52" s="107" t="s">
        <v>246</v>
      </c>
      <c r="C52" s="107">
        <v>4858</v>
      </c>
      <c r="D52" s="107" t="s">
        <v>250</v>
      </c>
      <c r="E52" s="287" t="s">
        <v>250</v>
      </c>
      <c r="F52" s="300">
        <v>134318.21</v>
      </c>
      <c r="G52" s="300">
        <v>31800</v>
      </c>
      <c r="H52" s="300">
        <v>3948.64</v>
      </c>
      <c r="I52" s="300"/>
      <c r="J52" s="287">
        <v>438256.66</v>
      </c>
      <c r="K52" s="287">
        <v>503098.15</v>
      </c>
      <c r="L52" s="287"/>
      <c r="M52" s="301">
        <v>0</v>
      </c>
      <c r="N52" s="301">
        <v>0</v>
      </c>
      <c r="O52" s="301"/>
      <c r="P52" s="301">
        <v>225000</v>
      </c>
      <c r="Q52" s="301">
        <v>1996.12</v>
      </c>
      <c r="R52" s="287"/>
      <c r="S52" s="287"/>
      <c r="T52" s="287">
        <v>1035.6400000000001</v>
      </c>
      <c r="U52" s="287">
        <v>2647377.69</v>
      </c>
      <c r="V52" s="54"/>
      <c r="W52" s="54">
        <v>2219125.17</v>
      </c>
      <c r="X52" s="54"/>
      <c r="Y52" s="54">
        <v>1698.91</v>
      </c>
      <c r="Z52" s="54">
        <v>1113266.2</v>
      </c>
      <c r="AA52" s="54"/>
      <c r="AB52" s="297">
        <v>2032504.2</v>
      </c>
      <c r="AC52" s="297">
        <v>25612.45</v>
      </c>
      <c r="AD52" s="297"/>
      <c r="AE52" s="297">
        <v>1833986.67</v>
      </c>
      <c r="AF52" s="297">
        <v>210498.01</v>
      </c>
      <c r="AG52" s="297"/>
      <c r="AH52" s="297"/>
      <c r="AI52" s="297"/>
      <c r="AJ52" s="77">
        <f t="shared" si="8"/>
        <v>170066.85</v>
      </c>
      <c r="AK52" s="44">
        <f t="shared" si="2"/>
        <v>226996.12</v>
      </c>
      <c r="AL52" s="32">
        <f t="shared" si="7"/>
        <v>-56929.26999999999</v>
      </c>
      <c r="AM52" s="29">
        <f t="shared" si="3"/>
        <v>3334090.2800000003</v>
      </c>
      <c r="AN52" s="47">
        <f t="shared" si="4"/>
        <v>4102601.33</v>
      </c>
      <c r="AO52" s="32">
        <f t="shared" si="5"/>
        <v>-768511.04999999981</v>
      </c>
    </row>
    <row r="53" spans="1:41" x14ac:dyDescent="0.25">
      <c r="A53" s="107" t="s">
        <v>186</v>
      </c>
      <c r="B53" s="107" t="s">
        <v>246</v>
      </c>
      <c r="C53" s="107">
        <v>5652</v>
      </c>
      <c r="D53" s="107" t="s">
        <v>251</v>
      </c>
      <c r="E53" s="62" t="s">
        <v>251</v>
      </c>
      <c r="F53" s="290">
        <v>487523.85</v>
      </c>
      <c r="G53" s="290">
        <v>0</v>
      </c>
      <c r="H53" s="290">
        <v>82901.119999999995</v>
      </c>
      <c r="J53" s="62">
        <v>384237.66</v>
      </c>
      <c r="K53" s="62">
        <v>422650.31</v>
      </c>
      <c r="M53" s="291">
        <v>0</v>
      </c>
      <c r="N53" s="291">
        <v>0</v>
      </c>
      <c r="P53" s="291">
        <v>501732.64</v>
      </c>
      <c r="Q53" s="291">
        <v>2462.56</v>
      </c>
      <c r="U53" s="62">
        <v>4706462.17</v>
      </c>
      <c r="W53" s="52">
        <v>1429912.15</v>
      </c>
      <c r="Y53" s="52">
        <v>1368.61</v>
      </c>
      <c r="Z53" s="52">
        <v>1677682.64</v>
      </c>
      <c r="AA53" s="52">
        <v>159000</v>
      </c>
      <c r="AB53" s="292">
        <v>2011592.64</v>
      </c>
      <c r="AC53" s="292">
        <v>31301</v>
      </c>
      <c r="AE53" s="292">
        <v>1390603.56</v>
      </c>
      <c r="AF53" s="292">
        <v>216230.96</v>
      </c>
      <c r="AJ53" s="77">
        <f t="shared" si="8"/>
        <v>570424.97</v>
      </c>
      <c r="AK53" s="44">
        <f t="shared" si="2"/>
        <v>504195.2</v>
      </c>
      <c r="AL53" s="32">
        <f t="shared" si="7"/>
        <v>66229.76999999996</v>
      </c>
      <c r="AM53" s="29">
        <f t="shared" si="3"/>
        <v>3267963.4</v>
      </c>
      <c r="AN53" s="47">
        <f t="shared" si="4"/>
        <v>3649728.16</v>
      </c>
      <c r="AO53" s="32">
        <f t="shared" si="5"/>
        <v>-381764.76000000024</v>
      </c>
    </row>
    <row r="54" spans="1:41" x14ac:dyDescent="0.25">
      <c r="A54" s="107" t="s">
        <v>188</v>
      </c>
      <c r="B54" s="107" t="s">
        <v>253</v>
      </c>
      <c r="C54" s="107">
        <v>2823</v>
      </c>
      <c r="D54" s="107" t="s">
        <v>255</v>
      </c>
      <c r="E54" s="62" t="s">
        <v>255</v>
      </c>
      <c r="F54" s="290">
        <v>287924.99</v>
      </c>
      <c r="G54" s="290">
        <v>0</v>
      </c>
      <c r="H54" s="290">
        <v>91403.72</v>
      </c>
      <c r="J54" s="62">
        <v>1622415.82</v>
      </c>
      <c r="K54" s="62">
        <v>446820.11</v>
      </c>
      <c r="L54" s="62">
        <v>0</v>
      </c>
      <c r="P54" s="291">
        <v>346755</v>
      </c>
      <c r="Q54" s="291">
        <v>2245</v>
      </c>
      <c r="T54" s="62">
        <v>953281.74</v>
      </c>
      <c r="U54" s="62">
        <v>954921</v>
      </c>
      <c r="W54" s="52">
        <v>1612827.8</v>
      </c>
      <c r="X54" s="52">
        <v>81500</v>
      </c>
      <c r="Y54" s="52">
        <v>2367.4499999999998</v>
      </c>
      <c r="Z54" s="52">
        <v>942070</v>
      </c>
      <c r="AA54" s="52">
        <v>758034.67</v>
      </c>
      <c r="AB54" s="292">
        <v>1540993</v>
      </c>
      <c r="AC54" s="292">
        <v>31438</v>
      </c>
      <c r="AD54" s="292">
        <v>13730</v>
      </c>
      <c r="AE54" s="292">
        <v>1302672.8600000001</v>
      </c>
      <c r="AF54" s="292">
        <v>215476.16</v>
      </c>
      <c r="AI54" s="292">
        <v>100000</v>
      </c>
      <c r="AJ54" s="77">
        <f t="shared" si="8"/>
        <v>379328.70999999996</v>
      </c>
      <c r="AK54" s="44">
        <f t="shared" si="2"/>
        <v>349000</v>
      </c>
      <c r="AL54" s="32">
        <f t="shared" si="7"/>
        <v>30328.709999999963</v>
      </c>
      <c r="AM54" s="29">
        <f t="shared" si="3"/>
        <v>3396799.92</v>
      </c>
      <c r="AN54" s="47">
        <f t="shared" si="4"/>
        <v>3204310.0200000005</v>
      </c>
      <c r="AO54" s="32">
        <f t="shared" si="5"/>
        <v>192489.89999999944</v>
      </c>
    </row>
    <row r="55" spans="1:41" x14ac:dyDescent="0.25">
      <c r="A55" s="107" t="s">
        <v>188</v>
      </c>
      <c r="B55" s="107" t="s">
        <v>253</v>
      </c>
      <c r="C55" s="107">
        <v>4818</v>
      </c>
      <c r="D55" s="107" t="s">
        <v>256</v>
      </c>
      <c r="E55" s="62" t="s">
        <v>256</v>
      </c>
      <c r="F55" s="290">
        <v>1881394.64</v>
      </c>
      <c r="G55" s="290">
        <v>0</v>
      </c>
      <c r="H55" s="290">
        <v>24719.16</v>
      </c>
      <c r="J55" s="62">
        <v>773193.01</v>
      </c>
      <c r="K55" s="62">
        <v>463895.42</v>
      </c>
      <c r="P55" s="291">
        <v>100018.63</v>
      </c>
      <c r="Q55" s="291">
        <v>2244805.5</v>
      </c>
      <c r="T55" s="62">
        <v>740145.36</v>
      </c>
      <c r="U55" s="62">
        <v>2528782.23</v>
      </c>
      <c r="W55" s="52">
        <v>1303684.32</v>
      </c>
      <c r="Y55" s="52">
        <v>9178.5300000000007</v>
      </c>
      <c r="Z55" s="52">
        <v>1311110</v>
      </c>
      <c r="AA55" s="52">
        <v>1206124.3600000001</v>
      </c>
      <c r="AB55" s="292">
        <v>2045352</v>
      </c>
      <c r="AC55" s="292">
        <v>125781</v>
      </c>
      <c r="AE55" s="292">
        <v>3880223.57</v>
      </c>
      <c r="AF55" s="292">
        <v>233894.13</v>
      </c>
      <c r="AI55" s="292">
        <v>14330</v>
      </c>
      <c r="AJ55" s="77">
        <f t="shared" si="8"/>
        <v>1906113.7999999998</v>
      </c>
      <c r="AK55" s="44">
        <f t="shared" si="2"/>
        <v>2344824.13</v>
      </c>
      <c r="AL55" s="32">
        <f t="shared" si="7"/>
        <v>-438710.33000000007</v>
      </c>
      <c r="AM55" s="29">
        <f t="shared" si="3"/>
        <v>3830097.21</v>
      </c>
      <c r="AN55" s="47">
        <f t="shared" si="4"/>
        <v>6299580.7000000002</v>
      </c>
      <c r="AO55" s="32">
        <f t="shared" si="5"/>
        <v>-2469483.4900000002</v>
      </c>
    </row>
    <row r="56" spans="1:41" x14ac:dyDescent="0.25">
      <c r="A56" s="107" t="s">
        <v>188</v>
      </c>
      <c r="B56" s="107" t="s">
        <v>253</v>
      </c>
      <c r="C56" s="107">
        <v>2500</v>
      </c>
      <c r="D56" s="107" t="s">
        <v>257</v>
      </c>
      <c r="E56" s="62" t="s">
        <v>257</v>
      </c>
      <c r="F56" s="290">
        <v>154267.99</v>
      </c>
      <c r="G56" s="290">
        <v>0</v>
      </c>
      <c r="H56" s="290">
        <v>50820.31</v>
      </c>
      <c r="J56" s="62">
        <v>1043148.48</v>
      </c>
      <c r="K56" s="62">
        <v>140089.07</v>
      </c>
      <c r="N56" s="291">
        <v>-25800</v>
      </c>
      <c r="P56" s="291">
        <v>147273</v>
      </c>
      <c r="Q56" s="291">
        <v>1105</v>
      </c>
      <c r="T56" s="62">
        <v>-878283.71</v>
      </c>
      <c r="U56" s="62">
        <v>2500517.0699999998</v>
      </c>
      <c r="W56" s="52">
        <v>1111796.1299999999</v>
      </c>
      <c r="X56" s="52">
        <v>18200</v>
      </c>
      <c r="Y56" s="52">
        <v>1393.09</v>
      </c>
      <c r="Z56" s="52">
        <v>1374040</v>
      </c>
      <c r="AA56" s="52">
        <v>45600</v>
      </c>
      <c r="AB56" s="292">
        <v>1679823</v>
      </c>
      <c r="AC56" s="292">
        <v>31156</v>
      </c>
      <c r="AE56" s="292">
        <v>888461.32</v>
      </c>
      <c r="AF56" s="292">
        <v>203520.41</v>
      </c>
      <c r="AI56" s="292">
        <v>104000</v>
      </c>
      <c r="AJ56" s="77">
        <f t="shared" si="8"/>
        <v>205088.3</v>
      </c>
      <c r="AK56" s="44">
        <f t="shared" si="2"/>
        <v>122578</v>
      </c>
      <c r="AL56" s="32">
        <f t="shared" si="7"/>
        <v>82510.299999999988</v>
      </c>
      <c r="AM56" s="29">
        <f t="shared" si="3"/>
        <v>2551029.2199999997</v>
      </c>
      <c r="AN56" s="47">
        <f t="shared" si="4"/>
        <v>2906960.73</v>
      </c>
      <c r="AO56" s="32">
        <f t="shared" si="5"/>
        <v>-355931.51000000024</v>
      </c>
    </row>
    <row r="57" spans="1:41" x14ac:dyDescent="0.25">
      <c r="A57" s="107" t="s">
        <v>188</v>
      </c>
      <c r="B57" s="107" t="s">
        <v>253</v>
      </c>
      <c r="C57" s="107">
        <v>4429</v>
      </c>
      <c r="D57" s="107" t="s">
        <v>258</v>
      </c>
      <c r="E57" s="62" t="s">
        <v>258</v>
      </c>
      <c r="F57" s="290">
        <v>693410.3</v>
      </c>
      <c r="G57" s="290">
        <v>0</v>
      </c>
      <c r="H57" s="290">
        <v>44607.05</v>
      </c>
      <c r="J57" s="62">
        <v>615100.57999999996</v>
      </c>
      <c r="K57" s="62">
        <v>483378.76</v>
      </c>
      <c r="N57" s="291">
        <v>-12250</v>
      </c>
      <c r="P57" s="291">
        <v>625360</v>
      </c>
      <c r="Q57" s="291">
        <v>2397</v>
      </c>
      <c r="T57" s="62">
        <v>-248291.97</v>
      </c>
      <c r="U57" s="62">
        <v>1946573.94</v>
      </c>
      <c r="W57" s="52">
        <v>1868287.49</v>
      </c>
      <c r="Y57" s="52">
        <v>2037.92</v>
      </c>
      <c r="Z57" s="52">
        <v>1275350</v>
      </c>
      <c r="AA57" s="52">
        <v>110000</v>
      </c>
      <c r="AB57" s="292">
        <v>2055612</v>
      </c>
      <c r="AC57" s="292">
        <v>64193</v>
      </c>
      <c r="AE57" s="292">
        <v>1296325.1399999999</v>
      </c>
      <c r="AF57" s="292">
        <v>315625.55</v>
      </c>
      <c r="AJ57" s="77">
        <f t="shared" si="8"/>
        <v>738017.35000000009</v>
      </c>
      <c r="AK57" s="44">
        <f t="shared" si="2"/>
        <v>615507</v>
      </c>
      <c r="AL57" s="32">
        <f t="shared" si="7"/>
        <v>122510.35000000009</v>
      </c>
      <c r="AM57" s="29">
        <f t="shared" si="3"/>
        <v>3255675.41</v>
      </c>
      <c r="AN57" s="47">
        <f t="shared" si="4"/>
        <v>3731755.6899999995</v>
      </c>
      <c r="AO57" s="32">
        <f t="shared" si="5"/>
        <v>-476080.27999999933</v>
      </c>
    </row>
    <row r="58" spans="1:41" x14ac:dyDescent="0.25">
      <c r="A58" s="107" t="s">
        <v>188</v>
      </c>
      <c r="B58" s="107" t="s">
        <v>253</v>
      </c>
      <c r="C58" s="107">
        <v>3247</v>
      </c>
      <c r="D58" s="107" t="s">
        <v>259</v>
      </c>
      <c r="E58" s="62" t="s">
        <v>259</v>
      </c>
      <c r="F58" s="290">
        <v>303979.96000000002</v>
      </c>
      <c r="G58" s="290">
        <v>0</v>
      </c>
      <c r="H58" s="290">
        <v>44085.46</v>
      </c>
      <c r="J58" s="62">
        <v>239344.91</v>
      </c>
      <c r="K58" s="62">
        <v>113325.64</v>
      </c>
      <c r="N58" s="291">
        <v>6092</v>
      </c>
      <c r="P58" s="291">
        <v>87300</v>
      </c>
      <c r="Q58" s="291">
        <v>-6944</v>
      </c>
      <c r="T58" s="62">
        <v>-295573.74</v>
      </c>
      <c r="U58" s="62">
        <v>980950.37</v>
      </c>
      <c r="W58" s="52">
        <v>881143.4</v>
      </c>
      <c r="X58" s="52">
        <v>9000</v>
      </c>
      <c r="Y58" s="52">
        <v>900.47</v>
      </c>
      <c r="Z58" s="52">
        <v>1204410</v>
      </c>
      <c r="AA58" s="52">
        <v>118000</v>
      </c>
      <c r="AB58" s="292">
        <v>1385127</v>
      </c>
      <c r="AC58" s="292">
        <v>35623</v>
      </c>
      <c r="AE58" s="292">
        <v>782214.15</v>
      </c>
      <c r="AF58" s="292">
        <v>69362.38</v>
      </c>
      <c r="AJ58" s="77">
        <f t="shared" si="8"/>
        <v>348065.42000000004</v>
      </c>
      <c r="AK58" s="44">
        <f t="shared" si="2"/>
        <v>86448</v>
      </c>
      <c r="AL58" s="32">
        <f t="shared" si="7"/>
        <v>261617.42000000004</v>
      </c>
      <c r="AM58" s="29">
        <f t="shared" si="3"/>
        <v>2213453.87</v>
      </c>
      <c r="AN58" s="47">
        <f t="shared" si="4"/>
        <v>2272326.5299999998</v>
      </c>
      <c r="AO58" s="32">
        <f t="shared" si="5"/>
        <v>-58872.659999999683</v>
      </c>
    </row>
    <row r="59" spans="1:41" x14ac:dyDescent="0.25">
      <c r="A59" s="121" t="s">
        <v>188</v>
      </c>
      <c r="B59" s="121" t="s">
        <v>253</v>
      </c>
      <c r="C59" s="121">
        <v>1126</v>
      </c>
      <c r="D59" s="121" t="s">
        <v>260</v>
      </c>
      <c r="E59" s="289" t="s">
        <v>260</v>
      </c>
      <c r="F59" s="290">
        <v>175048.93</v>
      </c>
      <c r="G59" s="290">
        <v>0</v>
      </c>
      <c r="H59" s="290">
        <v>19717.47</v>
      </c>
      <c r="J59" s="62">
        <v>1106147.73</v>
      </c>
      <c r="K59" s="62">
        <v>52602.13</v>
      </c>
      <c r="P59" s="291">
        <v>121900</v>
      </c>
      <c r="Q59" s="291">
        <v>514</v>
      </c>
      <c r="T59" s="62">
        <v>-142893.22</v>
      </c>
      <c r="U59" s="62">
        <v>1692734.22</v>
      </c>
      <c r="W59" s="52">
        <v>569607.9</v>
      </c>
      <c r="Y59" s="52">
        <v>775.04</v>
      </c>
      <c r="Z59" s="52">
        <v>908440</v>
      </c>
      <c r="AA59" s="52">
        <v>14082</v>
      </c>
      <c r="AB59" s="292">
        <v>1062078</v>
      </c>
      <c r="AC59" s="292">
        <v>13140</v>
      </c>
      <c r="AE59" s="292">
        <v>482725.76</v>
      </c>
      <c r="AF59" s="292">
        <v>153455.92000000001</v>
      </c>
      <c r="AI59" s="292">
        <v>100000</v>
      </c>
      <c r="AJ59" s="77">
        <f t="shared" si="8"/>
        <v>194766.4</v>
      </c>
      <c r="AK59" s="44">
        <f t="shared" si="2"/>
        <v>122414</v>
      </c>
      <c r="AL59" s="32">
        <f t="shared" si="7"/>
        <v>72352.399999999994</v>
      </c>
      <c r="AM59" s="29">
        <f t="shared" si="3"/>
        <v>1492904.94</v>
      </c>
      <c r="AN59" s="47">
        <f t="shared" si="4"/>
        <v>1811399.6799999999</v>
      </c>
      <c r="AO59" s="32">
        <f t="shared" si="5"/>
        <v>-318494.74</v>
      </c>
    </row>
    <row r="60" spans="1:41" s="75" customFormat="1" x14ac:dyDescent="0.25">
      <c r="A60" s="107" t="s">
        <v>190</v>
      </c>
      <c r="B60" s="107" t="s">
        <v>262</v>
      </c>
      <c r="C60" s="107">
        <v>3728</v>
      </c>
      <c r="D60" s="107" t="s">
        <v>264</v>
      </c>
      <c r="E60" s="62" t="s">
        <v>264</v>
      </c>
      <c r="F60" s="290">
        <v>361615.33</v>
      </c>
      <c r="G60" s="290">
        <v>26960</v>
      </c>
      <c r="H60" s="290">
        <v>12112.3</v>
      </c>
      <c r="I60" s="290"/>
      <c r="J60" s="62">
        <v>843889.1</v>
      </c>
      <c r="K60" s="62">
        <v>-481117.79</v>
      </c>
      <c r="L60" s="62"/>
      <c r="M60" s="291">
        <v>49591</v>
      </c>
      <c r="N60" s="291">
        <v>81923.37</v>
      </c>
      <c r="O60" s="291"/>
      <c r="P60" s="291">
        <v>622319</v>
      </c>
      <c r="Q60" s="291"/>
      <c r="R60" s="62"/>
      <c r="S60" s="62"/>
      <c r="T60" s="62"/>
      <c r="U60" s="62"/>
      <c r="V60" s="52"/>
      <c r="W60" s="52">
        <v>1271904.1100000001</v>
      </c>
      <c r="X60" s="52"/>
      <c r="Y60" s="52">
        <v>1315.98</v>
      </c>
      <c r="Z60" s="52">
        <v>861095.7</v>
      </c>
      <c r="AA60" s="52"/>
      <c r="AB60" s="292">
        <v>1440497.66</v>
      </c>
      <c r="AC60" s="292">
        <v>5840</v>
      </c>
      <c r="AD60" s="292">
        <v>37862</v>
      </c>
      <c r="AE60" s="292">
        <v>1004254.86</v>
      </c>
      <c r="AF60" s="292">
        <v>245576.88</v>
      </c>
      <c r="AG60" s="292"/>
      <c r="AH60" s="292"/>
      <c r="AI60" s="292"/>
      <c r="AJ60" s="77">
        <f t="shared" si="8"/>
        <v>400687.63</v>
      </c>
      <c r="AK60" s="44">
        <f t="shared" si="2"/>
        <v>753833.37</v>
      </c>
      <c r="AL60" s="32">
        <f t="shared" si="7"/>
        <v>-353145.74</v>
      </c>
      <c r="AM60" s="29">
        <f t="shared" si="3"/>
        <v>2134315.79</v>
      </c>
      <c r="AN60" s="47">
        <f t="shared" si="4"/>
        <v>2734031.4</v>
      </c>
      <c r="AO60" s="32">
        <f t="shared" si="5"/>
        <v>-599715.60999999987</v>
      </c>
    </row>
    <row r="61" spans="1:41" x14ac:dyDescent="0.25">
      <c r="A61" s="107" t="s">
        <v>190</v>
      </c>
      <c r="B61" s="107" t="s">
        <v>262</v>
      </c>
      <c r="C61" s="107">
        <v>3543</v>
      </c>
      <c r="D61" s="107" t="s">
        <v>265</v>
      </c>
      <c r="E61" s="62" t="s">
        <v>265</v>
      </c>
      <c r="F61" s="290">
        <v>415618.83</v>
      </c>
      <c r="G61" s="290">
        <v>138174</v>
      </c>
      <c r="H61" s="290">
        <v>219083.69</v>
      </c>
      <c r="J61" s="62">
        <v>731774.87</v>
      </c>
      <c r="K61" s="62">
        <v>-137475.09</v>
      </c>
      <c r="M61" s="291">
        <v>136737</v>
      </c>
      <c r="N61" s="291">
        <v>8175</v>
      </c>
      <c r="P61" s="291">
        <v>82563</v>
      </c>
      <c r="Q61" s="291">
        <v>9966</v>
      </c>
      <c r="T61" s="62">
        <v>95260.28</v>
      </c>
      <c r="U61" s="62">
        <v>1549075.07</v>
      </c>
      <c r="V61" s="52">
        <v>159.38999999999999</v>
      </c>
      <c r="W61" s="52">
        <v>1885537.18</v>
      </c>
      <c r="X61" s="52">
        <v>245387</v>
      </c>
      <c r="Y61" s="52">
        <v>2808.64</v>
      </c>
      <c r="Z61" s="52">
        <v>1191321.1000000001</v>
      </c>
      <c r="AA61" s="52">
        <v>293800</v>
      </c>
      <c r="AB61" s="292">
        <v>1615241.1</v>
      </c>
      <c r="AE61" s="292">
        <v>1546923.85</v>
      </c>
      <c r="AF61" s="292">
        <v>489114.5</v>
      </c>
      <c r="AJ61" s="77">
        <f t="shared" si="8"/>
        <v>772876.52</v>
      </c>
      <c r="AK61" s="44">
        <f t="shared" si="2"/>
        <v>237441</v>
      </c>
      <c r="AL61" s="32">
        <f t="shared" si="7"/>
        <v>535435.52000000002</v>
      </c>
      <c r="AM61" s="29">
        <f t="shared" si="3"/>
        <v>3619013.31</v>
      </c>
      <c r="AN61" s="47">
        <f t="shared" si="4"/>
        <v>3651279.45</v>
      </c>
      <c r="AO61" s="32">
        <f t="shared" si="5"/>
        <v>-32266.14000000013</v>
      </c>
    </row>
    <row r="62" spans="1:41" x14ac:dyDescent="0.25">
      <c r="A62" s="107" t="s">
        <v>190</v>
      </c>
      <c r="B62" s="107" t="s">
        <v>262</v>
      </c>
      <c r="C62" s="107">
        <v>6330</v>
      </c>
      <c r="D62" s="107" t="s">
        <v>266</v>
      </c>
      <c r="E62" s="62" t="s">
        <v>266</v>
      </c>
      <c r="F62" s="290">
        <v>216348.67</v>
      </c>
      <c r="G62" s="290">
        <v>881031</v>
      </c>
      <c r="H62" s="290">
        <v>68003.509999999995</v>
      </c>
      <c r="J62" s="62">
        <v>31919.279999999999</v>
      </c>
      <c r="K62" s="62">
        <v>181066.26</v>
      </c>
      <c r="N62" s="291">
        <v>84625</v>
      </c>
      <c r="P62" s="291">
        <v>402664</v>
      </c>
      <c r="Q62" s="291">
        <v>895001.68</v>
      </c>
      <c r="U62" s="62">
        <v>3406179.86</v>
      </c>
      <c r="W62" s="52">
        <v>2088291.1</v>
      </c>
      <c r="X62" s="52">
        <v>230000</v>
      </c>
      <c r="Y62" s="52">
        <v>1491.74</v>
      </c>
      <c r="Z62" s="52">
        <v>1205994.3999999999</v>
      </c>
      <c r="AA62" s="52">
        <v>182400</v>
      </c>
      <c r="AB62" s="292">
        <v>1934194.4</v>
      </c>
      <c r="AE62" s="292">
        <v>1985371.98</v>
      </c>
      <c r="AF62" s="292">
        <v>194931.72</v>
      </c>
      <c r="AJ62" s="77">
        <f t="shared" si="8"/>
        <v>1165383.18</v>
      </c>
      <c r="AK62" s="44">
        <f t="shared" si="2"/>
        <v>1382290.6800000002</v>
      </c>
      <c r="AL62" s="32">
        <f t="shared" si="7"/>
        <v>-216907.50000000023</v>
      </c>
      <c r="AM62" s="29">
        <f t="shared" si="3"/>
        <v>3708177.24</v>
      </c>
      <c r="AN62" s="47">
        <f t="shared" si="4"/>
        <v>4114498.1</v>
      </c>
      <c r="AO62" s="32">
        <f t="shared" si="5"/>
        <v>-406320.85999999987</v>
      </c>
    </row>
    <row r="63" spans="1:41" x14ac:dyDescent="0.25">
      <c r="A63" s="107" t="s">
        <v>190</v>
      </c>
      <c r="B63" s="107" t="s">
        <v>262</v>
      </c>
      <c r="C63" s="107">
        <v>3421</v>
      </c>
      <c r="D63" s="107" t="s">
        <v>267</v>
      </c>
      <c r="E63" s="62" t="s">
        <v>267</v>
      </c>
      <c r="F63" s="290">
        <v>201735.38</v>
      </c>
      <c r="G63" s="290">
        <v>213289</v>
      </c>
      <c r="H63" s="290">
        <v>7211.46</v>
      </c>
      <c r="J63" s="62">
        <v>195166.88</v>
      </c>
      <c r="K63" s="62">
        <v>142734.67000000001</v>
      </c>
      <c r="M63" s="291">
        <v>16300</v>
      </c>
      <c r="N63" s="291">
        <v>13325</v>
      </c>
      <c r="P63" s="291">
        <v>479073</v>
      </c>
      <c r="Q63" s="291"/>
      <c r="U63" s="62">
        <v>1679166.57</v>
      </c>
      <c r="W63" s="52">
        <v>1382248.01</v>
      </c>
      <c r="Y63" s="52">
        <v>996.03</v>
      </c>
      <c r="Z63" s="52">
        <v>126274.1</v>
      </c>
      <c r="AA63" s="52"/>
      <c r="AB63" s="292">
        <v>434472.1</v>
      </c>
      <c r="AD63" s="292">
        <v>31772</v>
      </c>
      <c r="AE63" s="292">
        <v>1003074.94</v>
      </c>
      <c r="AF63" s="292">
        <v>182984.92</v>
      </c>
      <c r="AJ63" s="77">
        <f t="shared" si="8"/>
        <v>422235.84</v>
      </c>
      <c r="AK63" s="44">
        <f t="shared" si="2"/>
        <v>508698</v>
      </c>
      <c r="AL63" s="32">
        <f t="shared" si="7"/>
        <v>-86462.159999999974</v>
      </c>
      <c r="AM63" s="29">
        <f t="shared" si="3"/>
        <v>1509518.1400000001</v>
      </c>
      <c r="AN63" s="47">
        <f t="shared" si="4"/>
        <v>1652303.96</v>
      </c>
      <c r="AO63" s="32">
        <f t="shared" si="5"/>
        <v>-142785.81999999983</v>
      </c>
    </row>
    <row r="64" spans="1:41" x14ac:dyDescent="0.25">
      <c r="A64" s="107" t="s">
        <v>190</v>
      </c>
      <c r="B64" s="107" t="s">
        <v>262</v>
      </c>
      <c r="C64" s="107">
        <v>3591</v>
      </c>
      <c r="D64" s="107" t="s">
        <v>268</v>
      </c>
      <c r="E64" s="62" t="s">
        <v>268</v>
      </c>
      <c r="F64" s="290">
        <v>144748.85</v>
      </c>
      <c r="G64" s="290">
        <v>2613</v>
      </c>
      <c r="H64" s="290">
        <v>55758.43</v>
      </c>
      <c r="J64" s="62">
        <v>553798.32999999996</v>
      </c>
      <c r="K64" s="62">
        <v>252621.48</v>
      </c>
      <c r="M64" s="291">
        <v>0</v>
      </c>
      <c r="N64" s="291">
        <v>31275</v>
      </c>
      <c r="P64" s="291">
        <v>17700</v>
      </c>
      <c r="Q64" s="291">
        <v>43400</v>
      </c>
      <c r="U64" s="62">
        <v>1290095.46</v>
      </c>
      <c r="W64" s="52">
        <v>1749351.06</v>
      </c>
      <c r="Y64" s="52">
        <v>1216.46</v>
      </c>
      <c r="Z64" s="52">
        <v>771216</v>
      </c>
      <c r="AA64" s="52">
        <v>263400</v>
      </c>
      <c r="AB64" s="292">
        <v>1349486</v>
      </c>
      <c r="AE64" s="292">
        <v>1075483.99</v>
      </c>
      <c r="AF64" s="292">
        <v>146671.22</v>
      </c>
      <c r="AJ64" s="77">
        <f t="shared" si="8"/>
        <v>203120.28</v>
      </c>
      <c r="AK64" s="44">
        <f t="shared" si="2"/>
        <v>92375</v>
      </c>
      <c r="AL64" s="32">
        <f t="shared" si="7"/>
        <v>110745.28</v>
      </c>
      <c r="AM64" s="29">
        <f t="shared" si="3"/>
        <v>2785183.52</v>
      </c>
      <c r="AN64" s="47">
        <f t="shared" si="4"/>
        <v>2571641.2100000004</v>
      </c>
      <c r="AO64" s="32">
        <f t="shared" si="5"/>
        <v>213542.30999999959</v>
      </c>
    </row>
    <row r="65" spans="1:41" x14ac:dyDescent="0.25">
      <c r="A65" s="107" t="s">
        <v>190</v>
      </c>
      <c r="B65" s="107" t="s">
        <v>262</v>
      </c>
      <c r="C65" s="107">
        <v>4772</v>
      </c>
      <c r="D65" s="107" t="s">
        <v>269</v>
      </c>
      <c r="E65" s="62" t="s">
        <v>269</v>
      </c>
      <c r="F65" s="290">
        <v>381813.7</v>
      </c>
      <c r="G65" s="290">
        <v>0</v>
      </c>
      <c r="H65" s="290">
        <v>56512.639999999999</v>
      </c>
      <c r="J65" s="62">
        <v>28093.919999999998</v>
      </c>
      <c r="K65" s="62">
        <v>100331.84</v>
      </c>
      <c r="M65" s="291">
        <v>6473</v>
      </c>
      <c r="N65" s="291">
        <v>68085</v>
      </c>
      <c r="P65" s="291">
        <v>132424</v>
      </c>
      <c r="Q65" s="291">
        <v>4975</v>
      </c>
      <c r="T65" s="62">
        <v>-1474426.49</v>
      </c>
      <c r="U65" s="62">
        <v>2056145.55</v>
      </c>
      <c r="W65" s="52">
        <v>1774605.45</v>
      </c>
      <c r="Y65" s="52">
        <v>2189.67</v>
      </c>
      <c r="Z65" s="52">
        <v>1894403.7</v>
      </c>
      <c r="AA65" s="52">
        <v>7500</v>
      </c>
      <c r="AB65" s="292">
        <v>2362623.7000000002</v>
      </c>
      <c r="AD65" s="292">
        <v>25472</v>
      </c>
      <c r="AE65" s="292">
        <v>982554.78</v>
      </c>
      <c r="AF65" s="292">
        <v>343053.3</v>
      </c>
      <c r="AJ65" s="77">
        <f t="shared" si="8"/>
        <v>438326.34</v>
      </c>
      <c r="AK65" s="44">
        <f t="shared" si="2"/>
        <v>211957</v>
      </c>
      <c r="AL65" s="32">
        <f t="shared" si="7"/>
        <v>226369.34000000003</v>
      </c>
      <c r="AM65" s="29">
        <f t="shared" si="3"/>
        <v>3678698.82</v>
      </c>
      <c r="AN65" s="47">
        <f t="shared" si="4"/>
        <v>3713703.7800000003</v>
      </c>
      <c r="AO65" s="32">
        <f t="shared" si="5"/>
        <v>-35004.960000000428</v>
      </c>
    </row>
    <row r="66" spans="1:41" x14ac:dyDescent="0.25">
      <c r="A66" s="107" t="s">
        <v>192</v>
      </c>
      <c r="B66" s="107" t="s">
        <v>271</v>
      </c>
      <c r="C66" s="107">
        <v>5834</v>
      </c>
      <c r="D66" s="107" t="s">
        <v>273</v>
      </c>
      <c r="E66" s="62" t="s">
        <v>273</v>
      </c>
      <c r="F66" s="290">
        <v>258709.19</v>
      </c>
      <c r="G66" s="290">
        <v>0</v>
      </c>
      <c r="H66" s="290">
        <v>99348.62</v>
      </c>
      <c r="J66" s="62">
        <v>796501.49</v>
      </c>
      <c r="K66" s="62">
        <v>486699.5</v>
      </c>
      <c r="M66" s="291">
        <v>0</v>
      </c>
      <c r="N66" s="291">
        <v>13683.74</v>
      </c>
      <c r="P66" s="291">
        <v>51215</v>
      </c>
      <c r="Q66" s="291">
        <v>11675</v>
      </c>
      <c r="T66" s="62">
        <v>-233564.22</v>
      </c>
      <c r="U66" s="62">
        <v>2912713.08</v>
      </c>
      <c r="W66" s="52">
        <v>2200342.48</v>
      </c>
      <c r="X66" s="52">
        <v>533376</v>
      </c>
      <c r="Y66" s="52">
        <v>2001.55</v>
      </c>
      <c r="AA66" s="52">
        <v>20000</v>
      </c>
      <c r="AB66" s="292">
        <v>962000</v>
      </c>
      <c r="AD66" s="292">
        <v>28070</v>
      </c>
      <c r="AE66" s="292">
        <v>2005084.65</v>
      </c>
      <c r="AF66" s="292">
        <v>346897.3</v>
      </c>
      <c r="AJ66" s="77">
        <f t="shared" si="8"/>
        <v>358057.81</v>
      </c>
      <c r="AK66" s="44">
        <f t="shared" si="2"/>
        <v>76573.739999999991</v>
      </c>
      <c r="AL66" s="32">
        <f t="shared" si="7"/>
        <v>281484.07</v>
      </c>
      <c r="AM66" s="29">
        <f t="shared" si="3"/>
        <v>2755720.03</v>
      </c>
      <c r="AN66" s="47">
        <f t="shared" si="4"/>
        <v>3342051.9499999997</v>
      </c>
      <c r="AO66" s="32">
        <f t="shared" si="5"/>
        <v>-586331.91999999993</v>
      </c>
    </row>
    <row r="67" spans="1:41" x14ac:dyDescent="0.25">
      <c r="A67" s="107" t="s">
        <v>192</v>
      </c>
      <c r="B67" s="107" t="s">
        <v>271</v>
      </c>
      <c r="C67" s="107">
        <v>4475</v>
      </c>
      <c r="D67" s="107" t="s">
        <v>274</v>
      </c>
      <c r="E67" s="62" t="s">
        <v>274</v>
      </c>
      <c r="F67" s="300">
        <v>300667.90000000002</v>
      </c>
      <c r="G67" s="300">
        <v>0</v>
      </c>
      <c r="H67" s="300">
        <v>37046.720000000001</v>
      </c>
      <c r="I67" s="300"/>
      <c r="J67" s="289">
        <v>911150.9</v>
      </c>
      <c r="K67" s="289">
        <v>567066.21</v>
      </c>
      <c r="L67" s="289"/>
      <c r="M67" s="302">
        <v>6500</v>
      </c>
      <c r="N67" s="302">
        <v>10069.92</v>
      </c>
      <c r="O67" s="302"/>
      <c r="P67" s="302">
        <v>101000</v>
      </c>
      <c r="Q67" s="302">
        <v>1750</v>
      </c>
      <c r="R67" s="289"/>
      <c r="S67" s="289"/>
      <c r="T67" s="289">
        <v>617920.51</v>
      </c>
      <c r="U67" s="289">
        <v>1364480.05</v>
      </c>
      <c r="V67" s="299"/>
      <c r="W67" s="299">
        <v>1662542.18</v>
      </c>
      <c r="X67" s="299">
        <v>23616</v>
      </c>
      <c r="Y67" s="299">
        <v>1680.88</v>
      </c>
      <c r="Z67" s="299"/>
      <c r="AA67" s="299">
        <v>30000</v>
      </c>
      <c r="AB67" s="298">
        <v>680910</v>
      </c>
      <c r="AC67" s="298"/>
      <c r="AD67" s="298"/>
      <c r="AE67" s="298">
        <v>1023048.56</v>
      </c>
      <c r="AF67" s="298">
        <v>242914.73</v>
      </c>
      <c r="AG67" s="298"/>
      <c r="AH67" s="298"/>
      <c r="AI67" s="298"/>
      <c r="AJ67" s="77">
        <f t="shared" si="8"/>
        <v>337714.62</v>
      </c>
      <c r="AK67" s="44">
        <f t="shared" si="2"/>
        <v>119319.92</v>
      </c>
      <c r="AL67" s="32">
        <f t="shared" si="7"/>
        <v>218394.7</v>
      </c>
      <c r="AM67" s="29">
        <f t="shared" si="3"/>
        <v>1717839.0599999998</v>
      </c>
      <c r="AN67" s="47">
        <f t="shared" si="4"/>
        <v>1946873.29</v>
      </c>
      <c r="AO67" s="32">
        <f t="shared" si="5"/>
        <v>-229034.23000000021</v>
      </c>
    </row>
    <row r="68" spans="1:41" x14ac:dyDescent="0.25">
      <c r="A68" s="107" t="s">
        <v>192</v>
      </c>
      <c r="B68" s="107" t="s">
        <v>271</v>
      </c>
      <c r="C68" s="107">
        <v>1990</v>
      </c>
      <c r="D68" s="107" t="s">
        <v>275</v>
      </c>
      <c r="E68" s="62" t="s">
        <v>275</v>
      </c>
      <c r="F68" s="290">
        <v>33216.639999999999</v>
      </c>
      <c r="G68" s="290">
        <v>0</v>
      </c>
      <c r="H68" s="290">
        <v>10168.9</v>
      </c>
      <c r="J68" s="62">
        <v>887061.03</v>
      </c>
      <c r="K68" s="62">
        <v>292408.71999999997</v>
      </c>
      <c r="M68" s="291">
        <v>14690</v>
      </c>
      <c r="N68" s="291">
        <v>10926.39</v>
      </c>
      <c r="Q68" s="291">
        <v>1750</v>
      </c>
      <c r="R68" s="62">
        <v>29000</v>
      </c>
      <c r="S68" s="62">
        <v>-729998.35</v>
      </c>
      <c r="U68" s="62">
        <v>2067672.51</v>
      </c>
      <c r="W68" s="52">
        <v>1256348.2</v>
      </c>
      <c r="X68" s="52">
        <v>38616</v>
      </c>
      <c r="Y68" s="52">
        <v>472.93</v>
      </c>
      <c r="AA68" s="52"/>
      <c r="AB68" s="292">
        <v>313611</v>
      </c>
      <c r="AE68" s="292">
        <v>725336.06</v>
      </c>
      <c r="AF68" s="292">
        <v>273580.33</v>
      </c>
      <c r="AI68" s="292">
        <v>47000</v>
      </c>
      <c r="AJ68" s="77">
        <f t="shared" si="8"/>
        <v>43385.54</v>
      </c>
      <c r="AK68" s="44">
        <f t="shared" si="2"/>
        <v>27366.39</v>
      </c>
      <c r="AL68" s="32">
        <f t="shared" si="7"/>
        <v>16019.150000000001</v>
      </c>
      <c r="AM68" s="29">
        <f t="shared" si="3"/>
        <v>1295437.1299999999</v>
      </c>
      <c r="AN68" s="47">
        <f t="shared" si="4"/>
        <v>1359527.3900000001</v>
      </c>
      <c r="AO68" s="32">
        <f t="shared" si="5"/>
        <v>-64090.260000000242</v>
      </c>
    </row>
    <row r="69" spans="1:41" x14ac:dyDescent="0.25">
      <c r="A69" s="107" t="s">
        <v>192</v>
      </c>
      <c r="B69" s="107" t="s">
        <v>271</v>
      </c>
      <c r="C69" s="107">
        <v>5043</v>
      </c>
      <c r="D69" s="107" t="s">
        <v>276</v>
      </c>
      <c r="E69" s="62" t="s">
        <v>276</v>
      </c>
      <c r="F69" s="290">
        <v>225036.99</v>
      </c>
      <c r="G69" s="290">
        <v>0</v>
      </c>
      <c r="H69" s="290">
        <v>9930.26</v>
      </c>
      <c r="J69" s="62">
        <v>804692.53</v>
      </c>
      <c r="K69" s="62">
        <v>595853.4</v>
      </c>
      <c r="M69" s="291">
        <v>0</v>
      </c>
      <c r="N69" s="291">
        <v>55168.75</v>
      </c>
      <c r="Q69" s="291"/>
      <c r="T69" s="62">
        <v>-466933.72</v>
      </c>
      <c r="U69" s="62">
        <v>2226508.67</v>
      </c>
      <c r="W69" s="52">
        <v>2117706.11</v>
      </c>
      <c r="Y69" s="52">
        <v>1129.81</v>
      </c>
      <c r="Z69" s="52">
        <v>135000</v>
      </c>
      <c r="AA69" s="52">
        <v>8000</v>
      </c>
      <c r="AB69" s="292">
        <v>520988</v>
      </c>
      <c r="AD69" s="292">
        <v>10422</v>
      </c>
      <c r="AE69" s="292">
        <v>1337132.19</v>
      </c>
      <c r="AF69" s="292">
        <v>310028.25</v>
      </c>
      <c r="AJ69" s="77">
        <f t="shared" si="8"/>
        <v>234967.25</v>
      </c>
      <c r="AK69" s="44">
        <f t="shared" ref="AK69:AK71" si="9">SUM(M69:Q69)</f>
        <v>55168.75</v>
      </c>
      <c r="AL69" s="32">
        <f t="shared" si="7"/>
        <v>179798.5</v>
      </c>
      <c r="AM69" s="29">
        <f t="shared" ref="AM69:AM71" si="10">SUM(V69:AA69)</f>
        <v>2261835.92</v>
      </c>
      <c r="AN69" s="47">
        <f t="shared" ref="AN69:AN71" si="11">SUM(AB69:AI69)</f>
        <v>2178570.44</v>
      </c>
      <c r="AO69" s="32">
        <f t="shared" si="5"/>
        <v>83265.479999999981</v>
      </c>
    </row>
    <row r="70" spans="1:41" x14ac:dyDescent="0.25">
      <c r="A70" s="107" t="s">
        <v>192</v>
      </c>
      <c r="B70" s="107" t="s">
        <v>271</v>
      </c>
      <c r="C70" s="107">
        <v>5442</v>
      </c>
      <c r="D70" s="107" t="s">
        <v>277</v>
      </c>
      <c r="E70" s="62" t="s">
        <v>277</v>
      </c>
      <c r="F70" s="290">
        <v>246529.06</v>
      </c>
      <c r="G70" s="290">
        <v>70300</v>
      </c>
      <c r="H70" s="290">
        <v>36424.86</v>
      </c>
      <c r="J70" s="62">
        <v>505200.1</v>
      </c>
      <c r="K70" s="62">
        <v>799449.03</v>
      </c>
      <c r="M70" s="291">
        <v>22530</v>
      </c>
      <c r="N70" s="291">
        <v>13946.16</v>
      </c>
      <c r="P70" s="291">
        <v>113005</v>
      </c>
      <c r="Q70" s="291">
        <v>110.3</v>
      </c>
      <c r="T70" s="62">
        <v>648.83000000000004</v>
      </c>
      <c r="U70" s="62">
        <v>2114406.96</v>
      </c>
      <c r="W70" s="52">
        <v>2124537.02</v>
      </c>
      <c r="X70" s="52">
        <v>115930</v>
      </c>
      <c r="Y70" s="52">
        <v>2211.71</v>
      </c>
      <c r="AA70" s="52"/>
      <c r="AB70" s="292">
        <v>641376</v>
      </c>
      <c r="AC70" s="292">
        <v>45578.400000000001</v>
      </c>
      <c r="AD70" s="292">
        <v>5408</v>
      </c>
      <c r="AE70" s="292">
        <v>1345418.21</v>
      </c>
      <c r="AF70" s="292">
        <v>365465.93</v>
      </c>
      <c r="AI70" s="292">
        <v>10000</v>
      </c>
      <c r="AJ70" s="77">
        <f t="shared" si="8"/>
        <v>353253.92</v>
      </c>
      <c r="AK70" s="44">
        <f t="shared" si="9"/>
        <v>149591.46</v>
      </c>
      <c r="AL70" s="32">
        <f t="shared" si="7"/>
        <v>203662.46</v>
      </c>
      <c r="AM70" s="29">
        <f t="shared" si="10"/>
        <v>2242678.73</v>
      </c>
      <c r="AN70" s="47">
        <f t="shared" si="11"/>
        <v>2413246.54</v>
      </c>
      <c r="AO70" s="32">
        <f>AM70-AN70</f>
        <v>-170567.81000000006</v>
      </c>
    </row>
    <row r="71" spans="1:41" x14ac:dyDescent="0.25">
      <c r="AJ71" s="77">
        <f t="shared" si="8"/>
        <v>0</v>
      </c>
      <c r="AK71" s="44">
        <f t="shared" si="9"/>
        <v>0</v>
      </c>
      <c r="AL71" s="32">
        <f t="shared" si="7"/>
        <v>0</v>
      </c>
      <c r="AM71" s="29">
        <f t="shared" si="10"/>
        <v>0</v>
      </c>
      <c r="AN71" s="47">
        <f t="shared" si="11"/>
        <v>0</v>
      </c>
      <c r="AO71" s="32">
        <f>AM71-AN71</f>
        <v>0</v>
      </c>
    </row>
    <row r="72" spans="1:41" x14ac:dyDescent="0.25">
      <c r="AK72" s="44"/>
      <c r="AM72" s="29"/>
      <c r="AN72" s="47"/>
    </row>
    <row r="73" spans="1:41" x14ac:dyDescent="0.25">
      <c r="AK73" s="44"/>
      <c r="AM73" s="29"/>
      <c r="AN73" s="47"/>
    </row>
    <row r="74" spans="1:41" x14ac:dyDescent="0.25">
      <c r="AK74" s="44"/>
      <c r="AM74" s="29"/>
      <c r="AN74" s="47"/>
    </row>
    <row r="75" spans="1:41" x14ac:dyDescent="0.25">
      <c r="AK75" s="44"/>
      <c r="AM75" s="29"/>
      <c r="AN75" s="47"/>
    </row>
    <row r="76" spans="1:41" x14ac:dyDescent="0.25">
      <c r="AK76" s="44"/>
      <c r="AM76" s="29"/>
      <c r="AN76" s="47"/>
    </row>
    <row r="77" spans="1:41" x14ac:dyDescent="0.25">
      <c r="AK77" s="44"/>
      <c r="AM77" s="29"/>
      <c r="AN77" s="47"/>
    </row>
    <row r="78" spans="1:41" x14ac:dyDescent="0.25">
      <c r="AK78" s="44"/>
      <c r="AM78" s="29"/>
      <c r="AN78" s="47"/>
    </row>
    <row r="79" spans="1:41" x14ac:dyDescent="0.25">
      <c r="AK79" s="44"/>
      <c r="AM79" s="29"/>
      <c r="AN79" s="47"/>
    </row>
    <row r="80" spans="1:41" x14ac:dyDescent="0.25">
      <c r="AK80" s="44"/>
      <c r="AM80" s="29"/>
      <c r="AN80" s="47"/>
    </row>
    <row r="81" spans="37:40" x14ac:dyDescent="0.25">
      <c r="AK81" s="44"/>
      <c r="AM81" s="29"/>
      <c r="AN81" s="47"/>
    </row>
    <row r="82" spans="37:40" x14ac:dyDescent="0.25">
      <c r="AK82" s="44"/>
      <c r="AM82" s="29"/>
      <c r="AN82" s="47"/>
    </row>
    <row r="83" spans="37:40" x14ac:dyDescent="0.25">
      <c r="AK83" s="44"/>
      <c r="AM83" s="29"/>
      <c r="AN83" s="47"/>
    </row>
    <row r="84" spans="37:40" x14ac:dyDescent="0.25">
      <c r="AK84" s="44"/>
      <c r="AM84" s="29"/>
      <c r="AN84" s="47"/>
    </row>
    <row r="85" spans="37:40" x14ac:dyDescent="0.25">
      <c r="AK85" s="44"/>
      <c r="AM85" s="29"/>
      <c r="AN85" s="47"/>
    </row>
    <row r="86" spans="37:40" x14ac:dyDescent="0.25">
      <c r="AK86" s="44"/>
      <c r="AM86" s="29"/>
      <c r="AN86" s="47"/>
    </row>
    <row r="87" spans="37:40" x14ac:dyDescent="0.25">
      <c r="AK87" s="44"/>
      <c r="AM87" s="29"/>
      <c r="AN87" s="47"/>
    </row>
    <row r="88" spans="37:40" x14ac:dyDescent="0.25">
      <c r="AK88" s="44"/>
      <c r="AM88" s="29"/>
      <c r="AN88" s="47"/>
    </row>
    <row r="89" spans="37:40" x14ac:dyDescent="0.25">
      <c r="AK89" s="44"/>
      <c r="AM89" s="29"/>
      <c r="AN89" s="47"/>
    </row>
    <row r="90" spans="37:40" x14ac:dyDescent="0.25">
      <c r="AK90" s="44"/>
      <c r="AM90" s="29"/>
      <c r="AN90" s="47"/>
    </row>
    <row r="91" spans="37:40" x14ac:dyDescent="0.25">
      <c r="AK91" s="44"/>
      <c r="AM91" s="29"/>
      <c r="AN91" s="47"/>
    </row>
    <row r="92" spans="37:40" x14ac:dyDescent="0.25">
      <c r="AK92" s="44"/>
      <c r="AM92" s="29"/>
      <c r="AN92" s="47"/>
    </row>
    <row r="93" spans="37:40" x14ac:dyDescent="0.25">
      <c r="AK93" s="44"/>
      <c r="AM93" s="29"/>
      <c r="AN93" s="47"/>
    </row>
    <row r="94" spans="37:40" x14ac:dyDescent="0.25">
      <c r="AK94" s="44"/>
      <c r="AM94" s="29"/>
      <c r="AN94" s="47"/>
    </row>
    <row r="95" spans="37:40" x14ac:dyDescent="0.25">
      <c r="AK95" s="44"/>
      <c r="AM95" s="29"/>
      <c r="AN95" s="47"/>
    </row>
    <row r="96" spans="37:40" x14ac:dyDescent="0.25">
      <c r="AK96" s="44"/>
      <c r="AM96" s="29"/>
      <c r="AN96" s="47"/>
    </row>
    <row r="97" spans="37:40" x14ac:dyDescent="0.25">
      <c r="AK97" s="44"/>
      <c r="AM97" s="29"/>
      <c r="AN97" s="47"/>
    </row>
    <row r="98" spans="37:40" x14ac:dyDescent="0.25">
      <c r="AK98" s="44"/>
      <c r="AM98" s="29"/>
      <c r="AN98" s="47"/>
    </row>
    <row r="99" spans="37:40" x14ac:dyDescent="0.25">
      <c r="AK99" s="44"/>
      <c r="AM99" s="29"/>
      <c r="AN99" s="47"/>
    </row>
    <row r="100" spans="37:40" x14ac:dyDescent="0.25">
      <c r="AK100" s="44"/>
      <c r="AM100" s="29"/>
      <c r="AN100" s="47"/>
    </row>
    <row r="101" spans="37:40" x14ac:dyDescent="0.25">
      <c r="AK101" s="44"/>
      <c r="AM101" s="29"/>
      <c r="AN101" s="47"/>
    </row>
    <row r="102" spans="37:40" x14ac:dyDescent="0.25">
      <c r="AK102" s="44"/>
      <c r="AM102" s="29"/>
      <c r="AN102" s="47"/>
    </row>
    <row r="103" spans="37:40" x14ac:dyDescent="0.25">
      <c r="AK103" s="44"/>
      <c r="AM103" s="29"/>
      <c r="AN103" s="47"/>
    </row>
    <row r="104" spans="37:40" x14ac:dyDescent="0.25">
      <c r="AK104" s="44"/>
      <c r="AM104" s="29"/>
      <c r="AN104" s="47"/>
    </row>
    <row r="105" spans="37:40" x14ac:dyDescent="0.25">
      <c r="AK105" s="44"/>
      <c r="AM105" s="29"/>
      <c r="AN105" s="47"/>
    </row>
    <row r="106" spans="37:40" x14ac:dyDescent="0.25">
      <c r="AK106" s="44"/>
      <c r="AM106" s="29"/>
      <c r="AN106" s="47"/>
    </row>
    <row r="107" spans="37:40" x14ac:dyDescent="0.25">
      <c r="AK107" s="44"/>
      <c r="AM107" s="29"/>
      <c r="AN107" s="47"/>
    </row>
    <row r="108" spans="37:40" x14ac:dyDescent="0.25">
      <c r="AK108" s="44"/>
      <c r="AM108" s="29"/>
      <c r="AN108" s="47"/>
    </row>
    <row r="109" spans="37:40" x14ac:dyDescent="0.25">
      <c r="AK109" s="44"/>
      <c r="AM109" s="29"/>
      <c r="AN109" s="47"/>
    </row>
    <row r="110" spans="37:40" x14ac:dyDescent="0.25">
      <c r="AK110" s="44"/>
      <c r="AM110" s="29"/>
      <c r="AN110" s="47"/>
    </row>
    <row r="111" spans="37:40" x14ac:dyDescent="0.25">
      <c r="AK111" s="44"/>
      <c r="AM111" s="29"/>
      <c r="AN111" s="47"/>
    </row>
    <row r="112" spans="37:40" x14ac:dyDescent="0.25">
      <c r="AK112" s="44"/>
      <c r="AM112" s="29"/>
      <c r="AN112" s="47"/>
    </row>
    <row r="113" spans="37:40" x14ac:dyDescent="0.25">
      <c r="AK113" s="44"/>
      <c r="AM113" s="29"/>
      <c r="AN113" s="47"/>
    </row>
    <row r="114" spans="37:40" x14ac:dyDescent="0.25">
      <c r="AK114" s="44"/>
      <c r="AM114" s="29"/>
      <c r="AN114" s="47"/>
    </row>
    <row r="115" spans="37:40" x14ac:dyDescent="0.25">
      <c r="AK115" s="44"/>
      <c r="AM115" s="29"/>
      <c r="AN115" s="47"/>
    </row>
    <row r="116" spans="37:40" x14ac:dyDescent="0.25">
      <c r="AK116" s="44"/>
      <c r="AM116" s="29"/>
      <c r="AN116" s="47"/>
    </row>
    <row r="117" spans="37:40" x14ac:dyDescent="0.25">
      <c r="AK117" s="44"/>
      <c r="AM117" s="29"/>
      <c r="AN117" s="47"/>
    </row>
    <row r="118" spans="37:40" x14ac:dyDescent="0.25">
      <c r="AK118" s="44"/>
      <c r="AM118" s="29"/>
      <c r="AN118" s="47"/>
    </row>
    <row r="119" spans="37:40" x14ac:dyDescent="0.25">
      <c r="AK119" s="44"/>
      <c r="AM119" s="29"/>
      <c r="AN119" s="47"/>
    </row>
    <row r="120" spans="37:40" x14ac:dyDescent="0.25">
      <c r="AK120" s="44"/>
      <c r="AM120" s="29"/>
      <c r="AN120" s="47"/>
    </row>
    <row r="121" spans="37:40" x14ac:dyDescent="0.25">
      <c r="AK121" s="44"/>
      <c r="AM121" s="29"/>
      <c r="AN121" s="47"/>
    </row>
    <row r="122" spans="37:40" x14ac:dyDescent="0.25">
      <c r="AK122" s="44"/>
      <c r="AM122" s="29"/>
      <c r="AN122" s="47"/>
    </row>
    <row r="123" spans="37:40" x14ac:dyDescent="0.25">
      <c r="AK123" s="44"/>
      <c r="AM123" s="29"/>
      <c r="AN123" s="47"/>
    </row>
    <row r="124" spans="37:40" x14ac:dyDescent="0.25">
      <c r="AK124" s="44"/>
      <c r="AM124" s="29"/>
      <c r="AN124" s="47"/>
    </row>
    <row r="125" spans="37:40" x14ac:dyDescent="0.25">
      <c r="AK125" s="44"/>
      <c r="AM125" s="29"/>
      <c r="AN125" s="47"/>
    </row>
    <row r="126" spans="37:40" x14ac:dyDescent="0.25">
      <c r="AK126" s="44"/>
      <c r="AM126" s="29"/>
      <c r="AN126" s="47"/>
    </row>
    <row r="127" spans="37:40" x14ac:dyDescent="0.25">
      <c r="AK127" s="44"/>
      <c r="AM127" s="29"/>
      <c r="AN127" s="47"/>
    </row>
    <row r="128" spans="37:40" x14ac:dyDescent="0.25">
      <c r="AK128" s="44"/>
      <c r="AM128" s="29"/>
      <c r="AN128" s="47"/>
    </row>
    <row r="129" spans="37:40" x14ac:dyDescent="0.25">
      <c r="AK129" s="44"/>
      <c r="AM129" s="29"/>
      <c r="AN129" s="47"/>
    </row>
    <row r="130" spans="37:40" x14ac:dyDescent="0.25">
      <c r="AK130" s="44"/>
      <c r="AM130" s="29"/>
      <c r="AN130" s="47"/>
    </row>
    <row r="131" spans="37:40" x14ac:dyDescent="0.25">
      <c r="AK131" s="44"/>
      <c r="AM131" s="29"/>
      <c r="AN131" s="47"/>
    </row>
    <row r="132" spans="37:40" x14ac:dyDescent="0.25">
      <c r="AK132" s="44"/>
      <c r="AM132" s="29"/>
      <c r="AN132" s="47"/>
    </row>
    <row r="133" spans="37:40" x14ac:dyDescent="0.25">
      <c r="AK133" s="44"/>
      <c r="AM133" s="29"/>
      <c r="AN133" s="47"/>
    </row>
    <row r="134" spans="37:40" x14ac:dyDescent="0.25">
      <c r="AK134" s="44"/>
      <c r="AM134" s="29"/>
      <c r="AN134" s="47"/>
    </row>
    <row r="135" spans="37:40" x14ac:dyDescent="0.25">
      <c r="AK135" s="44"/>
      <c r="AM135" s="29"/>
      <c r="AN135" s="47"/>
    </row>
    <row r="136" spans="37:40" x14ac:dyDescent="0.25">
      <c r="AK136" s="44"/>
      <c r="AM136" s="29"/>
      <c r="AN136" s="47"/>
    </row>
    <row r="137" spans="37:40" x14ac:dyDescent="0.25">
      <c r="AK137" s="44"/>
      <c r="AM137" s="29"/>
      <c r="AN137" s="47"/>
    </row>
    <row r="138" spans="37:40" x14ac:dyDescent="0.25">
      <c r="AK138" s="44"/>
      <c r="AM138" s="29"/>
      <c r="AN138" s="47"/>
    </row>
    <row r="139" spans="37:40" x14ac:dyDescent="0.25">
      <c r="AK139" s="44"/>
      <c r="AM139" s="29"/>
      <c r="AN139" s="47"/>
    </row>
    <row r="140" spans="37:40" x14ac:dyDescent="0.25">
      <c r="AK140" s="44"/>
      <c r="AM140" s="29"/>
      <c r="AN140" s="47"/>
    </row>
    <row r="141" spans="37:40" x14ac:dyDescent="0.25">
      <c r="AK141" s="44"/>
      <c r="AM141" s="29"/>
      <c r="AN141" s="47"/>
    </row>
    <row r="142" spans="37:40" x14ac:dyDescent="0.25">
      <c r="AK142" s="44"/>
      <c r="AM142" s="29"/>
      <c r="AN142" s="47"/>
    </row>
    <row r="143" spans="37:40" x14ac:dyDescent="0.25">
      <c r="AK143" s="44"/>
      <c r="AM143" s="29"/>
      <c r="AN143" s="47"/>
    </row>
    <row r="144" spans="37:40" x14ac:dyDescent="0.25">
      <c r="AK144" s="44"/>
      <c r="AM144" s="29"/>
      <c r="AN144" s="47"/>
    </row>
    <row r="145" spans="37:40" x14ac:dyDescent="0.25">
      <c r="AK145" s="44"/>
      <c r="AM145" s="29"/>
      <c r="AN145" s="47"/>
    </row>
    <row r="146" spans="37:40" x14ac:dyDescent="0.25">
      <c r="AK146" s="44"/>
      <c r="AM146" s="29"/>
      <c r="AN146" s="47"/>
    </row>
    <row r="147" spans="37:40" x14ac:dyDescent="0.25">
      <c r="AK147" s="44"/>
      <c r="AM147" s="29"/>
      <c r="AN147" s="47"/>
    </row>
    <row r="148" spans="37:40" x14ac:dyDescent="0.25">
      <c r="AK148" s="44"/>
      <c r="AM148" s="29"/>
      <c r="AN148" s="47"/>
    </row>
    <row r="149" spans="37:40" x14ac:dyDescent="0.25">
      <c r="AK149" s="44"/>
      <c r="AM149" s="29"/>
      <c r="AN149" s="47"/>
    </row>
    <row r="150" spans="37:40" x14ac:dyDescent="0.25">
      <c r="AK150" s="44"/>
      <c r="AM150" s="29"/>
      <c r="AN150" s="47"/>
    </row>
    <row r="151" spans="37:40" x14ac:dyDescent="0.25">
      <c r="AK151" s="44"/>
      <c r="AM151" s="29"/>
      <c r="AN151" s="47"/>
    </row>
  </sheetData>
  <autoFilter ref="A1:AO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"/>
  <sheetViews>
    <sheetView zoomScale="66" zoomScaleNormal="66" workbookViewId="0">
      <selection activeCell="B87" sqref="B87:B89"/>
    </sheetView>
  </sheetViews>
  <sheetFormatPr defaultColWidth="9" defaultRowHeight="13.8" x14ac:dyDescent="0.25"/>
  <cols>
    <col min="1" max="1" width="44.8984375" style="56" bestFit="1" customWidth="1"/>
    <col min="2" max="2" width="34.8984375" style="123" bestFit="1" customWidth="1"/>
    <col min="3" max="3" width="33.8984375" style="123" bestFit="1" customWidth="1"/>
    <col min="4" max="4" width="25.5" style="123" bestFit="1" customWidth="1"/>
    <col min="5" max="6" width="17" style="56" bestFit="1" customWidth="1"/>
    <col min="7" max="7" width="19.09765625" style="275" bestFit="1" customWidth="1"/>
    <col min="8" max="8" width="21" style="275" bestFit="1" customWidth="1"/>
    <col min="9" max="9" width="21.3984375" style="275" bestFit="1" customWidth="1"/>
    <col min="10" max="10" width="20.5" style="275" bestFit="1" customWidth="1"/>
    <col min="11" max="12" width="22.8984375" style="275" bestFit="1" customWidth="1"/>
    <col min="13" max="13" width="24.8984375" style="56" bestFit="1" customWidth="1"/>
    <col min="14" max="15" width="28.59765625" style="56" bestFit="1" customWidth="1"/>
    <col min="16" max="16" width="17" style="56" bestFit="1" customWidth="1"/>
    <col min="17" max="17" width="28.8984375" style="100" bestFit="1" customWidth="1"/>
    <col min="18" max="18" width="24.69921875" style="100" bestFit="1" customWidth="1"/>
    <col min="19" max="19" width="46" style="100" bestFit="1" customWidth="1"/>
    <col min="20" max="20" width="46.59765625" style="100" bestFit="1" customWidth="1"/>
    <col min="21" max="21" width="30.09765625" style="100" bestFit="1" customWidth="1"/>
    <col min="22" max="22" width="57" style="100" bestFit="1" customWidth="1"/>
    <col min="23" max="23" width="17" style="100" bestFit="1" customWidth="1"/>
    <col min="24" max="24" width="21.59765625" style="100" bestFit="1" customWidth="1"/>
    <col min="25" max="25" width="28" style="124" bestFit="1" customWidth="1"/>
    <col min="26" max="26" width="26.3984375" style="124" bestFit="1" customWidth="1"/>
    <col min="27" max="27" width="44.8984375" style="124" bestFit="1" customWidth="1"/>
    <col min="28" max="28" width="32.3984375" style="124" bestFit="1" customWidth="1"/>
    <col min="29" max="29" width="24.09765625" style="124" bestFit="1" customWidth="1"/>
    <col min="30" max="30" width="32.09765625" style="124" bestFit="1" customWidth="1"/>
    <col min="31" max="31" width="23.59765625" style="124" bestFit="1" customWidth="1"/>
    <col min="32" max="32" width="34.69921875" style="124" bestFit="1" customWidth="1"/>
    <col min="33" max="16384" width="9" style="56"/>
  </cols>
  <sheetData>
    <row r="1" spans="1:32" x14ac:dyDescent="0.25">
      <c r="A1" s="56" t="s">
        <v>590</v>
      </c>
      <c r="B1" s="123" t="s">
        <v>1438</v>
      </c>
      <c r="C1" s="123" t="s">
        <v>1439</v>
      </c>
      <c r="D1" s="123" t="s">
        <v>1440</v>
      </c>
      <c r="E1" s="56" t="s">
        <v>1442</v>
      </c>
      <c r="F1" s="56" t="s">
        <v>1443</v>
      </c>
      <c r="G1" s="275" t="s">
        <v>1445</v>
      </c>
      <c r="H1" s="275" t="s">
        <v>1446</v>
      </c>
      <c r="I1" s="275" t="s">
        <v>1504</v>
      </c>
      <c r="J1" s="275" t="s">
        <v>1448</v>
      </c>
      <c r="K1" s="275" t="s">
        <v>1449</v>
      </c>
      <c r="L1" s="275" t="s">
        <v>1505</v>
      </c>
      <c r="M1" s="56" t="s">
        <v>1450</v>
      </c>
      <c r="N1" s="56" t="s">
        <v>1451</v>
      </c>
      <c r="O1" s="56" t="s">
        <v>1452</v>
      </c>
      <c r="P1" s="56" t="s">
        <v>1453</v>
      </c>
      <c r="Q1" s="100" t="s">
        <v>1454</v>
      </c>
      <c r="R1" s="100" t="s">
        <v>1506</v>
      </c>
      <c r="S1" s="100" t="s">
        <v>1507</v>
      </c>
      <c r="T1" s="100" t="s">
        <v>1455</v>
      </c>
      <c r="U1" s="100" t="s">
        <v>1456</v>
      </c>
      <c r="V1" s="100" t="s">
        <v>1457</v>
      </c>
      <c r="W1" s="100" t="s">
        <v>1458</v>
      </c>
      <c r="X1" s="100" t="s">
        <v>1459</v>
      </c>
      <c r="Y1" s="124" t="s">
        <v>1460</v>
      </c>
      <c r="Z1" s="124" t="s">
        <v>1508</v>
      </c>
      <c r="AA1" s="124" t="s">
        <v>1461</v>
      </c>
      <c r="AB1" s="124" t="s">
        <v>1462</v>
      </c>
      <c r="AC1" s="124" t="s">
        <v>1463</v>
      </c>
      <c r="AD1" s="124" t="s">
        <v>1464</v>
      </c>
      <c r="AE1" s="124" t="s">
        <v>1465</v>
      </c>
      <c r="AF1" s="124" t="s">
        <v>1467</v>
      </c>
    </row>
    <row r="2" spans="1:32" x14ac:dyDescent="0.25">
      <c r="A2" s="56" t="s">
        <v>591</v>
      </c>
      <c r="B2" s="123" t="s">
        <v>1468</v>
      </c>
      <c r="C2" s="123" t="s">
        <v>1469</v>
      </c>
      <c r="D2" s="123" t="s">
        <v>1470</v>
      </c>
      <c r="E2" s="56" t="s">
        <v>1472</v>
      </c>
      <c r="F2" s="56" t="s">
        <v>1473</v>
      </c>
      <c r="G2" s="275" t="s">
        <v>1475</v>
      </c>
      <c r="H2" s="275" t="s">
        <v>1476</v>
      </c>
      <c r="I2" s="275" t="s">
        <v>1509</v>
      </c>
      <c r="J2" s="275" t="s">
        <v>1478</v>
      </c>
      <c r="K2" s="275" t="s">
        <v>1479</v>
      </c>
      <c r="L2" s="275" t="s">
        <v>1510</v>
      </c>
      <c r="M2" s="56" t="s">
        <v>1480</v>
      </c>
      <c r="N2" s="56" t="s">
        <v>1481</v>
      </c>
      <c r="O2" s="56" t="s">
        <v>1482</v>
      </c>
      <c r="P2" s="56" t="s">
        <v>1483</v>
      </c>
      <c r="Q2" s="100" t="s">
        <v>1484</v>
      </c>
      <c r="R2" s="100" t="s">
        <v>1511</v>
      </c>
      <c r="S2" s="100" t="s">
        <v>1512</v>
      </c>
      <c r="T2" s="100" t="s">
        <v>1485</v>
      </c>
      <c r="U2" s="100" t="s">
        <v>1486</v>
      </c>
      <c r="V2" s="100" t="s">
        <v>1487</v>
      </c>
      <c r="W2" s="100" t="s">
        <v>1488</v>
      </c>
      <c r="X2" s="100" t="s">
        <v>1489</v>
      </c>
      <c r="Y2" s="124" t="s">
        <v>1490</v>
      </c>
      <c r="Z2" s="124" t="s">
        <v>1513</v>
      </c>
      <c r="AA2" s="124" t="s">
        <v>1491</v>
      </c>
      <c r="AB2" s="124" t="s">
        <v>1492</v>
      </c>
      <c r="AC2" s="124" t="s">
        <v>1493</v>
      </c>
      <c r="AD2" s="124" t="s">
        <v>1494</v>
      </c>
      <c r="AE2" s="124" t="s">
        <v>1495</v>
      </c>
      <c r="AF2" s="124" t="s">
        <v>1497</v>
      </c>
    </row>
    <row r="3" spans="1:32" x14ac:dyDescent="0.25">
      <c r="A3" s="56" t="s">
        <v>592</v>
      </c>
      <c r="B3" s="123">
        <v>22432469.850000001</v>
      </c>
      <c r="C3" s="123">
        <v>912944.59</v>
      </c>
      <c r="D3" s="123">
        <v>4648640.41</v>
      </c>
      <c r="E3" s="56">
        <v>53513798.82</v>
      </c>
      <c r="F3" s="56">
        <v>42209978.799999997</v>
      </c>
      <c r="G3" s="275">
        <v>120900</v>
      </c>
      <c r="H3" s="275">
        <v>1554277.19</v>
      </c>
      <c r="I3" s="275">
        <v>0</v>
      </c>
      <c r="J3" s="275">
        <v>67440</v>
      </c>
      <c r="K3" s="275">
        <v>35.04</v>
      </c>
      <c r="L3" s="275">
        <v>320</v>
      </c>
      <c r="M3" s="56">
        <v>385262</v>
      </c>
      <c r="N3" s="56">
        <v>-9599981.5</v>
      </c>
      <c r="O3" s="56">
        <v>-53557381.170000002</v>
      </c>
      <c r="P3" s="56">
        <v>189694652.86000001</v>
      </c>
      <c r="Q3" s="100">
        <v>0</v>
      </c>
      <c r="R3" s="100">
        <v>0</v>
      </c>
      <c r="S3" s="100">
        <v>0</v>
      </c>
      <c r="T3" s="100">
        <v>113728452.17</v>
      </c>
      <c r="U3" s="100">
        <v>16595957</v>
      </c>
      <c r="V3" s="100">
        <v>127182.3</v>
      </c>
      <c r="W3" s="100">
        <v>103960533.5</v>
      </c>
      <c r="X3" s="100">
        <v>36392156.950000003</v>
      </c>
      <c r="Y3" s="124">
        <v>159773981.08000001</v>
      </c>
      <c r="Z3" s="124">
        <v>16900</v>
      </c>
      <c r="AA3" s="124">
        <v>777563</v>
      </c>
      <c r="AB3" s="124">
        <v>362770.4</v>
      </c>
      <c r="AC3" s="124">
        <v>74729335.560000002</v>
      </c>
      <c r="AD3" s="124">
        <v>19486023.02</v>
      </c>
      <c r="AE3" s="124">
        <v>106840</v>
      </c>
      <c r="AF3" s="124">
        <v>224259.32</v>
      </c>
    </row>
    <row r="4" spans="1:32" x14ac:dyDescent="0.25">
      <c r="A4" s="287" t="s">
        <v>1514</v>
      </c>
      <c r="B4" s="123">
        <v>323335.26</v>
      </c>
      <c r="C4" s="123">
        <v>11569</v>
      </c>
      <c r="D4" s="123">
        <v>48392.88</v>
      </c>
      <c r="E4" s="56">
        <v>1746619.37</v>
      </c>
      <c r="F4" s="56">
        <v>238299.35</v>
      </c>
      <c r="H4" s="275">
        <v>15300</v>
      </c>
      <c r="O4" s="56">
        <v>2457541.08</v>
      </c>
      <c r="P4" s="56">
        <v>198336.84</v>
      </c>
      <c r="Q4" s="100">
        <v>0</v>
      </c>
      <c r="T4" s="100">
        <v>1438560.14</v>
      </c>
      <c r="U4" s="100">
        <v>145950</v>
      </c>
      <c r="V4" s="100">
        <v>1553.34</v>
      </c>
      <c r="W4" s="100">
        <v>1514400</v>
      </c>
      <c r="X4" s="100">
        <v>284317</v>
      </c>
      <c r="Y4" s="124">
        <v>2316420</v>
      </c>
      <c r="AC4" s="124">
        <v>765730.37</v>
      </c>
      <c r="AD4" s="124">
        <v>180468.17</v>
      </c>
    </row>
    <row r="5" spans="1:32" x14ac:dyDescent="0.25">
      <c r="A5" s="287" t="s">
        <v>1515</v>
      </c>
      <c r="B5" s="123">
        <v>240476.98</v>
      </c>
      <c r="C5" s="123">
        <v>115460.75</v>
      </c>
      <c r="D5" s="123">
        <v>54551.839999999997</v>
      </c>
      <c r="E5" s="56">
        <v>669730.41</v>
      </c>
      <c r="F5" s="56">
        <v>263336.46000000002</v>
      </c>
      <c r="H5" s="275">
        <v>11350</v>
      </c>
      <c r="O5" s="56">
        <v>-809755.42</v>
      </c>
      <c r="P5" s="56">
        <v>2159407.13</v>
      </c>
      <c r="T5" s="100">
        <v>1526282.62</v>
      </c>
      <c r="U5" s="100">
        <v>426800</v>
      </c>
      <c r="V5" s="100">
        <v>1476.49</v>
      </c>
      <c r="W5" s="100">
        <v>1620160</v>
      </c>
      <c r="X5" s="100">
        <v>380587</v>
      </c>
      <c r="Y5" s="124">
        <v>2622700</v>
      </c>
      <c r="AC5" s="124">
        <v>823109.85</v>
      </c>
      <c r="AD5" s="124">
        <v>166012.53</v>
      </c>
    </row>
    <row r="6" spans="1:32" x14ac:dyDescent="0.25">
      <c r="A6" s="287" t="s">
        <v>1516</v>
      </c>
      <c r="B6" s="123">
        <v>437935.51</v>
      </c>
      <c r="C6" s="123">
        <v>84887.6</v>
      </c>
      <c r="D6" s="123">
        <v>98195.67</v>
      </c>
      <c r="E6" s="56">
        <v>977596.09</v>
      </c>
      <c r="F6" s="56">
        <v>760768.85</v>
      </c>
      <c r="H6" s="275">
        <v>13950</v>
      </c>
      <c r="O6" s="56">
        <v>-1289093.46</v>
      </c>
      <c r="P6" s="56">
        <v>3104237.14</v>
      </c>
      <c r="T6" s="100">
        <v>1299490.6599999999</v>
      </c>
      <c r="U6" s="100">
        <v>346530</v>
      </c>
      <c r="V6" s="100">
        <v>1803.04</v>
      </c>
      <c r="W6" s="100">
        <v>1250160</v>
      </c>
      <c r="X6" s="100">
        <v>1513167</v>
      </c>
      <c r="Y6" s="124">
        <v>1947620</v>
      </c>
      <c r="AC6" s="124">
        <v>1386847.57</v>
      </c>
      <c r="AD6" s="124">
        <v>278044.09000000003</v>
      </c>
    </row>
    <row r="7" spans="1:32" x14ac:dyDescent="0.25">
      <c r="A7" s="287" t="s">
        <v>1517</v>
      </c>
      <c r="B7" s="123">
        <v>260851.23</v>
      </c>
      <c r="C7" s="123">
        <v>177429.97</v>
      </c>
      <c r="D7" s="123">
        <v>59418.9</v>
      </c>
      <c r="E7" s="56">
        <v>215188.3</v>
      </c>
      <c r="F7" s="56">
        <v>156486.65</v>
      </c>
      <c r="H7" s="275">
        <v>40255.08</v>
      </c>
      <c r="O7" s="56">
        <v>-166847.4</v>
      </c>
      <c r="P7" s="56">
        <v>1481598.18</v>
      </c>
      <c r="T7" s="100">
        <v>2450260.2799999998</v>
      </c>
      <c r="U7" s="100">
        <v>854855</v>
      </c>
      <c r="V7" s="100">
        <v>3165.43</v>
      </c>
      <c r="W7" s="100">
        <v>1644620</v>
      </c>
      <c r="X7" s="100">
        <v>514036</v>
      </c>
      <c r="Y7" s="124">
        <v>3051150</v>
      </c>
      <c r="AB7" s="124">
        <v>15798</v>
      </c>
      <c r="AC7" s="124">
        <v>2501546.17</v>
      </c>
      <c r="AD7" s="124">
        <v>169783.35</v>
      </c>
    </row>
    <row r="8" spans="1:32" x14ac:dyDescent="0.25">
      <c r="A8" s="287" t="s">
        <v>1518</v>
      </c>
      <c r="B8" s="123">
        <v>520624.03</v>
      </c>
      <c r="C8" s="123">
        <v>3043.3</v>
      </c>
      <c r="D8" s="123">
        <v>32383.93</v>
      </c>
      <c r="E8" s="56">
        <v>65673.61</v>
      </c>
      <c r="F8" s="56">
        <v>826296.89</v>
      </c>
      <c r="H8" s="275">
        <v>32950</v>
      </c>
      <c r="O8" s="56">
        <v>-2406183.4500000002</v>
      </c>
      <c r="P8" s="56">
        <v>3577514.61</v>
      </c>
      <c r="T8" s="100">
        <v>2159345.0499999998</v>
      </c>
      <c r="U8" s="100">
        <v>229900</v>
      </c>
      <c r="V8" s="100">
        <v>2172.4499999999998</v>
      </c>
      <c r="W8" s="100">
        <v>542600</v>
      </c>
      <c r="X8" s="100">
        <v>726577</v>
      </c>
      <c r="Y8" s="124">
        <v>1814590</v>
      </c>
      <c r="AC8" s="124">
        <v>1224735.1100000001</v>
      </c>
      <c r="AD8" s="124">
        <v>69215.789999999994</v>
      </c>
    </row>
    <row r="9" spans="1:32" x14ac:dyDescent="0.25">
      <c r="A9" s="287" t="s">
        <v>1519</v>
      </c>
      <c r="B9" s="123">
        <v>177387.98</v>
      </c>
      <c r="C9" s="123">
        <v>3646.93</v>
      </c>
      <c r="D9" s="123">
        <v>11240</v>
      </c>
      <c r="E9" s="56">
        <v>444951.88</v>
      </c>
      <c r="F9" s="56">
        <v>203572.69</v>
      </c>
      <c r="H9" s="275">
        <v>11925</v>
      </c>
      <c r="O9" s="56">
        <v>1108751.76</v>
      </c>
      <c r="P9" s="56">
        <v>80851.62</v>
      </c>
      <c r="T9" s="100">
        <v>440407.98</v>
      </c>
      <c r="U9" s="100">
        <v>78940</v>
      </c>
      <c r="V9" s="100">
        <v>1140.48</v>
      </c>
      <c r="W9" s="100">
        <v>1696264</v>
      </c>
      <c r="X9" s="100">
        <v>337077</v>
      </c>
      <c r="Y9" s="124">
        <v>2005764</v>
      </c>
      <c r="AB9" s="124">
        <v>2810</v>
      </c>
      <c r="AC9" s="124">
        <v>742287.82</v>
      </c>
      <c r="AD9" s="124">
        <v>128442.54</v>
      </c>
    </row>
    <row r="10" spans="1:32" x14ac:dyDescent="0.25">
      <c r="A10" s="56" t="s">
        <v>1520</v>
      </c>
      <c r="B10" s="123">
        <v>249250.24</v>
      </c>
      <c r="C10" s="123">
        <v>3235.7</v>
      </c>
      <c r="D10" s="123">
        <v>96091.63</v>
      </c>
      <c r="E10" s="56">
        <v>1005069.87</v>
      </c>
      <c r="F10" s="56">
        <v>1938715.25</v>
      </c>
      <c r="H10" s="275">
        <v>21900</v>
      </c>
      <c r="O10" s="56">
        <v>-277759.25</v>
      </c>
      <c r="P10" s="56">
        <v>2359303.7200000002</v>
      </c>
      <c r="T10" s="100">
        <v>1800009.69</v>
      </c>
      <c r="V10" s="100">
        <v>2089.66</v>
      </c>
      <c r="W10" s="100">
        <v>2335150</v>
      </c>
      <c r="X10" s="100">
        <v>2244417</v>
      </c>
      <c r="Y10" s="124">
        <v>3314230</v>
      </c>
      <c r="AB10" s="124">
        <v>38406</v>
      </c>
      <c r="AC10" s="124">
        <v>1542354.59</v>
      </c>
      <c r="AD10" s="124">
        <v>166499.54</v>
      </c>
    </row>
    <row r="11" spans="1:32" x14ac:dyDescent="0.25">
      <c r="A11" s="287" t="s">
        <v>1521</v>
      </c>
      <c r="B11" s="123">
        <v>91364.07</v>
      </c>
      <c r="C11" s="123">
        <v>6608.17</v>
      </c>
      <c r="D11" s="123">
        <v>37142.559999999998</v>
      </c>
      <c r="E11" s="56">
        <v>785545.71</v>
      </c>
      <c r="F11" s="56">
        <v>249601.54</v>
      </c>
      <c r="H11" s="275">
        <v>11700</v>
      </c>
      <c r="O11" s="56">
        <v>-909019.85</v>
      </c>
      <c r="P11" s="56">
        <v>2243800.1</v>
      </c>
      <c r="Q11" s="100">
        <v>0</v>
      </c>
      <c r="T11" s="100">
        <v>884489.8</v>
      </c>
      <c r="U11" s="100">
        <v>157060</v>
      </c>
      <c r="V11" s="100">
        <v>452.19</v>
      </c>
      <c r="W11" s="100">
        <v>687280</v>
      </c>
      <c r="X11" s="100">
        <v>497317</v>
      </c>
      <c r="Y11" s="124">
        <v>1269670</v>
      </c>
      <c r="AC11" s="124">
        <v>861012.52</v>
      </c>
      <c r="AD11" s="124">
        <v>181988.67</v>
      </c>
    </row>
    <row r="12" spans="1:32" x14ac:dyDescent="0.25">
      <c r="A12" s="56" t="s">
        <v>1522</v>
      </c>
      <c r="B12" s="123">
        <v>627260.03</v>
      </c>
      <c r="C12" s="123">
        <v>18171.060000000001</v>
      </c>
      <c r="D12" s="123">
        <v>91344.77</v>
      </c>
      <c r="E12" s="56">
        <v>203624.97</v>
      </c>
      <c r="F12" s="56">
        <v>147031.57</v>
      </c>
      <c r="H12" s="275">
        <v>12000</v>
      </c>
      <c r="O12" s="56">
        <v>-1264064.79</v>
      </c>
      <c r="P12" s="56">
        <v>2541297.98</v>
      </c>
      <c r="T12" s="100">
        <v>1378952.61</v>
      </c>
      <c r="U12" s="100">
        <v>213175</v>
      </c>
      <c r="V12" s="100">
        <v>2827.26</v>
      </c>
      <c r="W12" s="100">
        <v>1357680</v>
      </c>
      <c r="X12" s="100">
        <v>786847</v>
      </c>
      <c r="Y12" s="124">
        <v>2162060</v>
      </c>
      <c r="AC12" s="124">
        <v>1305588.3500000001</v>
      </c>
      <c r="AD12" s="124">
        <v>149768.31</v>
      </c>
    </row>
    <row r="13" spans="1:32" x14ac:dyDescent="0.25">
      <c r="A13" s="56" t="s">
        <v>1523</v>
      </c>
      <c r="B13" s="123">
        <v>418732.36</v>
      </c>
      <c r="C13" s="123">
        <v>54224.15</v>
      </c>
      <c r="D13" s="123">
        <v>65684.649999999994</v>
      </c>
      <c r="E13" s="56">
        <v>384879.1</v>
      </c>
      <c r="F13" s="56">
        <v>214805.46</v>
      </c>
      <c r="H13" s="275">
        <v>13700</v>
      </c>
      <c r="O13" s="56">
        <v>-902392.01</v>
      </c>
      <c r="P13" s="56">
        <v>2357450.56</v>
      </c>
      <c r="T13" s="100">
        <v>756928.51</v>
      </c>
      <c r="U13" s="100">
        <v>200000</v>
      </c>
      <c r="V13" s="100">
        <v>1696.12</v>
      </c>
      <c r="W13" s="100">
        <v>1515880</v>
      </c>
      <c r="X13" s="100">
        <v>391017</v>
      </c>
      <c r="Y13" s="124">
        <v>1899400</v>
      </c>
      <c r="Z13" s="124">
        <v>2100</v>
      </c>
      <c r="AC13" s="124">
        <v>1002852.63</v>
      </c>
      <c r="AD13" s="124">
        <v>172241.83</v>
      </c>
    </row>
    <row r="14" spans="1:32" x14ac:dyDescent="0.25">
      <c r="A14" s="56" t="s">
        <v>1524</v>
      </c>
      <c r="B14" s="123">
        <v>250435.78</v>
      </c>
      <c r="C14" s="123">
        <v>15528.14</v>
      </c>
      <c r="D14" s="123">
        <v>55208.28</v>
      </c>
      <c r="E14" s="56">
        <v>1086680.8400000001</v>
      </c>
      <c r="F14" s="56">
        <v>727952.42</v>
      </c>
      <c r="H14" s="275">
        <v>9750</v>
      </c>
      <c r="O14" s="56">
        <v>-1754754.42</v>
      </c>
      <c r="P14" s="56">
        <v>3416597.09</v>
      </c>
      <c r="T14" s="100">
        <v>1076728.24</v>
      </c>
      <c r="U14" s="100">
        <v>125000</v>
      </c>
      <c r="V14" s="100">
        <v>1275.26</v>
      </c>
      <c r="W14" s="100">
        <v>1068440</v>
      </c>
      <c r="X14" s="100">
        <v>1046257</v>
      </c>
      <c r="Y14" s="124">
        <v>1723320</v>
      </c>
      <c r="AC14" s="124">
        <v>698472.25</v>
      </c>
      <c r="AD14" s="124">
        <v>242149.46</v>
      </c>
    </row>
    <row r="15" spans="1:32" x14ac:dyDescent="0.25">
      <c r="A15" s="287" t="s">
        <v>1525</v>
      </c>
      <c r="B15" s="123">
        <v>402525.7</v>
      </c>
      <c r="C15" s="123">
        <v>1723.07</v>
      </c>
      <c r="D15" s="123">
        <v>24037.96</v>
      </c>
      <c r="E15" s="56">
        <v>2494582.61</v>
      </c>
      <c r="F15" s="56">
        <v>400936.31</v>
      </c>
      <c r="H15" s="275">
        <v>11690.21</v>
      </c>
      <c r="O15" s="56">
        <v>571196.98</v>
      </c>
      <c r="P15" s="56">
        <v>3110817.16</v>
      </c>
      <c r="T15" s="100">
        <v>1195822.8700000001</v>
      </c>
      <c r="U15" s="100">
        <v>411425</v>
      </c>
      <c r="V15" s="100">
        <v>1951.27</v>
      </c>
      <c r="W15" s="100">
        <v>1105970</v>
      </c>
      <c r="X15" s="100">
        <v>333417</v>
      </c>
      <c r="Y15" s="124">
        <v>1740252</v>
      </c>
      <c r="AA15" s="124">
        <v>4200</v>
      </c>
      <c r="AC15" s="124">
        <v>1060896.3</v>
      </c>
      <c r="AD15" s="124">
        <v>334430.93</v>
      </c>
    </row>
    <row r="16" spans="1:32" x14ac:dyDescent="0.25">
      <c r="A16" s="56" t="s">
        <v>1526</v>
      </c>
      <c r="B16" s="123">
        <v>123383.87</v>
      </c>
      <c r="C16" s="123">
        <v>30416.33</v>
      </c>
      <c r="D16" s="123">
        <v>122756.86</v>
      </c>
      <c r="E16" s="56">
        <v>1493975.02</v>
      </c>
      <c r="F16" s="56">
        <v>860823.89</v>
      </c>
      <c r="H16" s="275">
        <v>22340</v>
      </c>
      <c r="O16" s="56">
        <v>-3021036.45</v>
      </c>
      <c r="P16" s="56">
        <v>4381554.71</v>
      </c>
      <c r="T16" s="100">
        <v>1777134.96</v>
      </c>
      <c r="U16" s="100">
        <v>215000</v>
      </c>
      <c r="V16" s="100">
        <v>802.17</v>
      </c>
      <c r="W16" s="100">
        <v>678000</v>
      </c>
      <c r="X16" s="100">
        <v>2026591</v>
      </c>
      <c r="Y16" s="124">
        <v>1395620</v>
      </c>
      <c r="AC16" s="124">
        <v>1563135.91</v>
      </c>
      <c r="AD16" s="124">
        <v>150525.51</v>
      </c>
    </row>
    <row r="17" spans="1:32" x14ac:dyDescent="0.25">
      <c r="A17" s="56" t="s">
        <v>1527</v>
      </c>
      <c r="B17" s="123">
        <v>705794.87</v>
      </c>
      <c r="C17" s="123">
        <v>1400</v>
      </c>
      <c r="D17" s="123">
        <v>41616.5</v>
      </c>
      <c r="E17" s="56">
        <v>317642.65000000002</v>
      </c>
      <c r="F17" s="56">
        <v>17958.740000000002</v>
      </c>
      <c r="H17" s="275">
        <v>12000</v>
      </c>
      <c r="O17" s="56">
        <v>-1267914.8400000001</v>
      </c>
      <c r="P17" s="56">
        <v>2824820.87</v>
      </c>
      <c r="T17" s="100">
        <v>1233730.1599999999</v>
      </c>
      <c r="U17" s="100">
        <v>299200</v>
      </c>
      <c r="V17" s="100">
        <v>3326.52</v>
      </c>
      <c r="W17" s="100">
        <v>819540</v>
      </c>
      <c r="X17" s="100">
        <v>401717</v>
      </c>
      <c r="Y17" s="124">
        <v>1625310</v>
      </c>
      <c r="AC17" s="124">
        <v>750327.14</v>
      </c>
      <c r="AD17" s="124">
        <v>412112.81</v>
      </c>
    </row>
    <row r="18" spans="1:32" x14ac:dyDescent="0.25">
      <c r="A18" s="56" t="s">
        <v>1528</v>
      </c>
      <c r="B18" s="123">
        <v>626671.06999999995</v>
      </c>
      <c r="C18" s="123">
        <v>33250.050000000003</v>
      </c>
      <c r="D18" s="123">
        <v>119996.77</v>
      </c>
      <c r="E18" s="56">
        <v>210917.17</v>
      </c>
      <c r="F18" s="56">
        <v>300228.55</v>
      </c>
      <c r="H18" s="275">
        <v>16200</v>
      </c>
      <c r="O18" s="56">
        <v>-1091077.83</v>
      </c>
      <c r="P18" s="56">
        <v>2287611.84</v>
      </c>
      <c r="Q18" s="100">
        <v>0</v>
      </c>
      <c r="T18" s="100">
        <v>1961902.39</v>
      </c>
      <c r="U18" s="100">
        <v>336380</v>
      </c>
      <c r="V18" s="100">
        <v>2029.95</v>
      </c>
      <c r="W18" s="100">
        <v>2043114</v>
      </c>
      <c r="X18" s="100">
        <v>706517</v>
      </c>
      <c r="Y18" s="124">
        <v>3066380</v>
      </c>
      <c r="AC18" s="124">
        <v>1325861.81</v>
      </c>
      <c r="AD18" s="124">
        <v>96792.93</v>
      </c>
    </row>
    <row r="19" spans="1:32" x14ac:dyDescent="0.25">
      <c r="A19" s="287" t="s">
        <v>1529</v>
      </c>
      <c r="B19" s="123">
        <v>400064.5</v>
      </c>
      <c r="C19" s="123">
        <v>13863.54</v>
      </c>
      <c r="D19" s="123">
        <v>47287.83</v>
      </c>
      <c r="E19" s="56">
        <v>63866.09</v>
      </c>
      <c r="F19" s="56">
        <v>47047.09</v>
      </c>
      <c r="H19" s="275">
        <v>9150</v>
      </c>
      <c r="O19" s="56">
        <v>-2029060.71</v>
      </c>
      <c r="P19" s="56">
        <v>2658489.6</v>
      </c>
      <c r="T19" s="100">
        <v>1457828.06</v>
      </c>
      <c r="U19" s="100">
        <v>205500</v>
      </c>
      <c r="V19" s="100">
        <v>1548.78</v>
      </c>
      <c r="W19" s="100">
        <v>1711080</v>
      </c>
      <c r="X19" s="100">
        <v>518095</v>
      </c>
      <c r="Y19" s="124">
        <v>2643910</v>
      </c>
      <c r="AA19" s="124">
        <v>1150</v>
      </c>
      <c r="AC19" s="124">
        <v>839887.23</v>
      </c>
      <c r="AD19" s="124">
        <v>140928.45000000001</v>
      </c>
    </row>
    <row r="20" spans="1:32" x14ac:dyDescent="0.25">
      <c r="A20" s="287" t="s">
        <v>1530</v>
      </c>
      <c r="B20" s="123">
        <v>616253.06000000006</v>
      </c>
      <c r="C20" s="123">
        <v>22574.62</v>
      </c>
      <c r="D20" s="123">
        <v>49275.23</v>
      </c>
      <c r="E20" s="56">
        <v>4416645.43</v>
      </c>
      <c r="F20" s="56">
        <v>128048.43</v>
      </c>
      <c r="H20" s="275">
        <v>11130</v>
      </c>
      <c r="O20" s="56">
        <v>3659408.21</v>
      </c>
      <c r="P20" s="56">
        <v>712043.8</v>
      </c>
      <c r="T20" s="100">
        <v>831198.06</v>
      </c>
      <c r="U20" s="100">
        <v>100000</v>
      </c>
      <c r="V20" s="100">
        <v>2438.5500000000002</v>
      </c>
      <c r="W20" s="100">
        <v>1067400</v>
      </c>
      <c r="X20" s="100">
        <v>1317829</v>
      </c>
      <c r="Y20" s="124">
        <v>1542040</v>
      </c>
      <c r="AC20" s="124">
        <v>691624.93</v>
      </c>
      <c r="AD20" s="124">
        <v>152323.92000000001</v>
      </c>
    </row>
    <row r="21" spans="1:32" x14ac:dyDescent="0.25">
      <c r="A21" s="56" t="s">
        <v>1531</v>
      </c>
      <c r="B21" s="123">
        <v>397823.37</v>
      </c>
      <c r="C21" s="123">
        <v>7743.26</v>
      </c>
      <c r="D21" s="123">
        <v>75699.47</v>
      </c>
      <c r="E21" s="56">
        <v>313936.95</v>
      </c>
      <c r="F21" s="56">
        <v>791204.01</v>
      </c>
      <c r="H21" s="275">
        <v>34756.300000000003</v>
      </c>
      <c r="O21" s="56">
        <v>-3195181.13</v>
      </c>
      <c r="P21" s="56">
        <v>4272663.5999999996</v>
      </c>
      <c r="T21" s="100">
        <v>1308218.3600000001</v>
      </c>
      <c r="U21" s="100">
        <v>99980</v>
      </c>
      <c r="V21" s="100">
        <v>1615.27</v>
      </c>
      <c r="W21" s="100">
        <v>887300</v>
      </c>
      <c r="X21" s="100">
        <v>1044067</v>
      </c>
      <c r="Y21" s="124">
        <v>1565830</v>
      </c>
      <c r="AC21" s="124">
        <v>760943.87</v>
      </c>
      <c r="AD21" s="124">
        <v>281158.46999999997</v>
      </c>
    </row>
    <row r="22" spans="1:32" x14ac:dyDescent="0.25">
      <c r="A22" s="287" t="s">
        <v>1532</v>
      </c>
      <c r="B22" s="123">
        <v>267339.45</v>
      </c>
      <c r="C22" s="123">
        <v>107407.95</v>
      </c>
      <c r="D22" s="123">
        <v>45066.89</v>
      </c>
      <c r="E22" s="56">
        <v>1373690.36</v>
      </c>
      <c r="F22" s="56">
        <v>78538.509999999995</v>
      </c>
      <c r="H22" s="275">
        <v>26368.639999999999</v>
      </c>
      <c r="O22" s="56">
        <v>8913.6200000000008</v>
      </c>
      <c r="P22" s="56">
        <v>2054348.01</v>
      </c>
      <c r="T22" s="100">
        <v>1252156.6599999999</v>
      </c>
      <c r="U22" s="100">
        <v>105765</v>
      </c>
      <c r="V22" s="100">
        <v>1559.64</v>
      </c>
      <c r="W22" s="100">
        <v>1000540</v>
      </c>
      <c r="X22" s="100">
        <v>316421</v>
      </c>
      <c r="Y22" s="124">
        <v>1650904</v>
      </c>
      <c r="AC22" s="124">
        <v>914675.27</v>
      </c>
      <c r="AD22" s="124">
        <v>142447.14000000001</v>
      </c>
    </row>
    <row r="23" spans="1:32" x14ac:dyDescent="0.25">
      <c r="A23" s="56" t="s">
        <v>1593</v>
      </c>
      <c r="B23" s="123">
        <v>934367.28</v>
      </c>
      <c r="C23" s="123">
        <v>8536</v>
      </c>
      <c r="D23" s="123">
        <v>52900.81</v>
      </c>
      <c r="E23" s="56">
        <v>30630.01</v>
      </c>
      <c r="F23" s="56">
        <v>156569.07</v>
      </c>
      <c r="H23" s="275">
        <v>22339.8</v>
      </c>
      <c r="O23" s="56">
        <v>-835166.3</v>
      </c>
      <c r="P23" s="56">
        <v>2203520.5099999998</v>
      </c>
      <c r="T23" s="100">
        <v>1320569.4099999999</v>
      </c>
      <c r="U23" s="100">
        <v>126460</v>
      </c>
      <c r="V23" s="100">
        <v>4019.73</v>
      </c>
      <c r="W23" s="100">
        <v>1374820</v>
      </c>
      <c r="X23" s="100">
        <v>427767</v>
      </c>
      <c r="Y23" s="124">
        <v>2239820</v>
      </c>
      <c r="AC23" s="124">
        <v>815053.66</v>
      </c>
      <c r="AD23" s="124">
        <v>202059.32</v>
      </c>
    </row>
    <row r="24" spans="1:32" x14ac:dyDescent="0.25">
      <c r="A24" s="56" t="s">
        <v>1533</v>
      </c>
      <c r="B24" s="123">
        <v>125979.5</v>
      </c>
      <c r="C24" s="123">
        <v>0</v>
      </c>
      <c r="D24" s="123">
        <v>49149.65</v>
      </c>
      <c r="E24" s="56">
        <v>211399.37</v>
      </c>
      <c r="F24" s="56">
        <v>995127.56</v>
      </c>
      <c r="H24" s="275">
        <v>50810.49</v>
      </c>
      <c r="O24" s="56">
        <v>-1437926.91</v>
      </c>
      <c r="P24" s="56">
        <v>2350727.5299999998</v>
      </c>
      <c r="T24" s="100">
        <v>2817490.99</v>
      </c>
      <c r="U24" s="100">
        <v>630530</v>
      </c>
      <c r="V24" s="100">
        <v>1967.2</v>
      </c>
      <c r="W24" s="100">
        <v>1861960</v>
      </c>
      <c r="X24" s="100">
        <v>477350</v>
      </c>
      <c r="Y24" s="124">
        <v>2846840</v>
      </c>
      <c r="AC24" s="124">
        <v>1336549.71</v>
      </c>
      <c r="AD24" s="124">
        <v>326353.51</v>
      </c>
    </row>
    <row r="25" spans="1:32" x14ac:dyDescent="0.25">
      <c r="A25" s="56" t="s">
        <v>1534</v>
      </c>
      <c r="B25" s="123">
        <v>23121.41</v>
      </c>
      <c r="C25" s="123">
        <v>0</v>
      </c>
      <c r="D25" s="123">
        <v>81019.399999999994</v>
      </c>
      <c r="E25" s="56">
        <v>883755.76</v>
      </c>
      <c r="F25" s="56">
        <v>394668.68</v>
      </c>
      <c r="G25" s="275">
        <v>120000</v>
      </c>
      <c r="H25" s="275">
        <v>27990</v>
      </c>
      <c r="O25" s="56">
        <v>-1430514.82</v>
      </c>
      <c r="P25" s="56">
        <v>3163898.35</v>
      </c>
      <c r="T25" s="100">
        <v>1515873.92</v>
      </c>
      <c r="U25" s="100">
        <v>226275</v>
      </c>
      <c r="V25" s="100">
        <v>625.45000000000005</v>
      </c>
      <c r="W25" s="100">
        <v>1186940</v>
      </c>
      <c r="X25" s="100">
        <v>154800</v>
      </c>
      <c r="Y25" s="124">
        <v>1744890</v>
      </c>
      <c r="AA25" s="124">
        <v>87808</v>
      </c>
      <c r="AC25" s="124">
        <v>858341.73</v>
      </c>
      <c r="AD25" s="124">
        <v>526168.92000000004</v>
      </c>
    </row>
    <row r="26" spans="1:32" x14ac:dyDescent="0.25">
      <c r="A26" s="56" t="s">
        <v>1535</v>
      </c>
      <c r="B26" s="123">
        <v>211621.34</v>
      </c>
      <c r="C26" s="123">
        <v>120000</v>
      </c>
      <c r="D26" s="123">
        <v>53815.21</v>
      </c>
      <c r="E26" s="56">
        <v>1291177.3500000001</v>
      </c>
      <c r="F26" s="56">
        <v>3921463.98</v>
      </c>
      <c r="H26" s="275">
        <v>73145.3</v>
      </c>
      <c r="O26" s="56">
        <v>2914980.65</v>
      </c>
      <c r="P26" s="56">
        <v>2060186.09</v>
      </c>
      <c r="R26" s="100">
        <v>0</v>
      </c>
      <c r="T26" s="100">
        <v>2678955.89</v>
      </c>
      <c r="U26" s="100">
        <v>806683</v>
      </c>
      <c r="V26" s="100">
        <v>1651.74</v>
      </c>
      <c r="W26" s="100">
        <v>2493370</v>
      </c>
      <c r="X26" s="100">
        <v>301282.96000000002</v>
      </c>
      <c r="Y26" s="124">
        <v>3236332.1</v>
      </c>
      <c r="AB26" s="124">
        <v>7612</v>
      </c>
      <c r="AC26" s="124">
        <v>1557834.81</v>
      </c>
      <c r="AD26" s="124">
        <v>232186.84</v>
      </c>
      <c r="AF26" s="124">
        <v>1140</v>
      </c>
    </row>
    <row r="27" spans="1:32" x14ac:dyDescent="0.25">
      <c r="A27" s="56" t="s">
        <v>1536</v>
      </c>
      <c r="B27" s="123">
        <v>103108.25</v>
      </c>
      <c r="C27" s="123">
        <v>0</v>
      </c>
      <c r="D27" s="123">
        <v>81459.649999999994</v>
      </c>
      <c r="E27" s="56">
        <v>800236.39</v>
      </c>
      <c r="F27" s="56">
        <v>625019.66</v>
      </c>
      <c r="G27" s="275">
        <v>0</v>
      </c>
      <c r="H27" s="275">
        <v>16733.2</v>
      </c>
      <c r="O27" s="56">
        <v>-1300226.3700000001</v>
      </c>
      <c r="P27" s="56">
        <v>2920599.11</v>
      </c>
      <c r="T27" s="100">
        <v>1911515.54</v>
      </c>
      <c r="U27" s="100">
        <v>354980</v>
      </c>
      <c r="V27" s="100">
        <v>1479.58</v>
      </c>
      <c r="W27" s="100">
        <v>1656510</v>
      </c>
      <c r="X27" s="100">
        <v>360436</v>
      </c>
      <c r="Y27" s="124">
        <v>2364104</v>
      </c>
      <c r="AA27" s="124">
        <v>0</v>
      </c>
      <c r="AC27" s="124">
        <v>902170.7</v>
      </c>
      <c r="AD27" s="124">
        <v>521077.41</v>
      </c>
    </row>
    <row r="28" spans="1:32" x14ac:dyDescent="0.25">
      <c r="A28" s="56" t="s">
        <v>1537</v>
      </c>
      <c r="B28" s="123">
        <v>23707.46</v>
      </c>
      <c r="C28" s="123">
        <v>30100</v>
      </c>
      <c r="D28" s="123">
        <v>35633.5</v>
      </c>
      <c r="E28" s="56">
        <v>585152.86</v>
      </c>
      <c r="F28" s="56">
        <v>213849.88</v>
      </c>
      <c r="H28" s="275">
        <v>18325.3</v>
      </c>
      <c r="O28" s="56">
        <v>-211239.48</v>
      </c>
      <c r="P28" s="56">
        <v>1187021.07</v>
      </c>
      <c r="T28" s="100">
        <v>1686964.12</v>
      </c>
      <c r="U28" s="100">
        <v>351220</v>
      </c>
      <c r="V28" s="100">
        <v>1005</v>
      </c>
      <c r="W28" s="100">
        <v>1335670</v>
      </c>
      <c r="X28" s="100">
        <v>145200</v>
      </c>
      <c r="Y28" s="124">
        <v>2172815</v>
      </c>
      <c r="AC28" s="124">
        <v>998681</v>
      </c>
      <c r="AD28" s="124">
        <v>326352.31</v>
      </c>
    </row>
    <row r="29" spans="1:32" x14ac:dyDescent="0.25">
      <c r="A29" s="56" t="s">
        <v>1538</v>
      </c>
      <c r="B29" s="123">
        <v>54783.65</v>
      </c>
      <c r="C29" s="123">
        <v>0</v>
      </c>
      <c r="D29" s="123">
        <v>37420.76</v>
      </c>
      <c r="E29" s="56">
        <v>662345</v>
      </c>
      <c r="F29" s="56">
        <v>301758.82</v>
      </c>
      <c r="H29" s="275">
        <v>28014.9</v>
      </c>
      <c r="K29" s="275">
        <v>0</v>
      </c>
      <c r="N29" s="56">
        <v>-1427526.31</v>
      </c>
      <c r="O29" s="56">
        <v>45804.7</v>
      </c>
      <c r="P29" s="56">
        <v>2650223.29</v>
      </c>
      <c r="T29" s="100">
        <v>1577547.07</v>
      </c>
      <c r="U29" s="100">
        <v>215900</v>
      </c>
      <c r="V29" s="100">
        <v>986.05</v>
      </c>
      <c r="W29" s="100">
        <v>1051120</v>
      </c>
      <c r="X29" s="100">
        <v>184300</v>
      </c>
      <c r="Y29" s="124">
        <v>1617360.8</v>
      </c>
      <c r="AA29" s="124">
        <v>5176</v>
      </c>
      <c r="AC29" s="124">
        <v>834712.22</v>
      </c>
      <c r="AD29" s="124">
        <v>508417.45</v>
      </c>
      <c r="AF29" s="124">
        <v>500</v>
      </c>
    </row>
    <row r="30" spans="1:32" x14ac:dyDescent="0.25">
      <c r="A30" s="56" t="s">
        <v>1539</v>
      </c>
      <c r="B30" s="123">
        <v>234451.5</v>
      </c>
      <c r="C30" s="123">
        <v>0</v>
      </c>
      <c r="D30" s="123">
        <v>82647.94</v>
      </c>
      <c r="E30" s="56">
        <v>1839389.95</v>
      </c>
      <c r="F30" s="56">
        <v>227982.87</v>
      </c>
      <c r="H30" s="275">
        <v>15929</v>
      </c>
      <c r="K30" s="275">
        <v>35.04</v>
      </c>
      <c r="O30" s="56">
        <v>436925.16</v>
      </c>
      <c r="P30" s="56">
        <v>1714501.17</v>
      </c>
      <c r="T30" s="100">
        <v>1411175.09</v>
      </c>
      <c r="U30" s="100">
        <v>335980</v>
      </c>
      <c r="V30" s="100">
        <v>627.99</v>
      </c>
      <c r="W30" s="100">
        <v>1194530</v>
      </c>
      <c r="X30" s="100">
        <v>143300</v>
      </c>
      <c r="Y30" s="124">
        <v>1594380.32</v>
      </c>
      <c r="AC30" s="124">
        <v>545132.68999999994</v>
      </c>
      <c r="AD30" s="124">
        <v>387472.18</v>
      </c>
    </row>
    <row r="31" spans="1:32" x14ac:dyDescent="0.25">
      <c r="A31" s="56" t="s">
        <v>1540</v>
      </c>
      <c r="B31" s="123">
        <v>415412.27</v>
      </c>
      <c r="C31" s="123">
        <v>0</v>
      </c>
      <c r="D31" s="123">
        <v>140652.62</v>
      </c>
      <c r="E31" s="56">
        <v>841815.39</v>
      </c>
      <c r="F31" s="56">
        <v>1281489.04</v>
      </c>
      <c r="H31" s="275">
        <v>44481.48</v>
      </c>
      <c r="I31" s="275">
        <v>0</v>
      </c>
      <c r="O31" s="56">
        <v>-98921.33</v>
      </c>
      <c r="P31" s="56">
        <v>2482860.59</v>
      </c>
      <c r="T31" s="100">
        <v>2278609.7799999998</v>
      </c>
      <c r="U31" s="100">
        <v>354900</v>
      </c>
      <c r="V31" s="100">
        <v>3067.19</v>
      </c>
      <c r="W31" s="100">
        <v>1757590</v>
      </c>
      <c r="X31" s="100">
        <v>215400</v>
      </c>
      <c r="Y31" s="124">
        <v>2445750</v>
      </c>
      <c r="AC31" s="124">
        <v>1370618.29</v>
      </c>
      <c r="AD31" s="124">
        <v>337923.1</v>
      </c>
    </row>
    <row r="32" spans="1:32" x14ac:dyDescent="0.25">
      <c r="A32" s="56" t="s">
        <v>1541</v>
      </c>
      <c r="B32" s="123">
        <v>224267.24</v>
      </c>
      <c r="C32" s="123">
        <v>0</v>
      </c>
      <c r="D32" s="123">
        <v>38933.42</v>
      </c>
      <c r="E32" s="56">
        <v>557891.11</v>
      </c>
      <c r="F32" s="56">
        <v>325941.86</v>
      </c>
      <c r="H32" s="275">
        <v>19800</v>
      </c>
      <c r="J32" s="275">
        <v>0</v>
      </c>
      <c r="O32" s="56">
        <v>-1414501.29</v>
      </c>
      <c r="P32" s="56">
        <v>2102364.12</v>
      </c>
      <c r="T32" s="100">
        <v>1300499.3899999999</v>
      </c>
      <c r="U32" s="100">
        <v>372760</v>
      </c>
      <c r="V32" s="100">
        <v>856.94</v>
      </c>
      <c r="W32" s="100">
        <v>1315880</v>
      </c>
      <c r="X32" s="100">
        <v>211300</v>
      </c>
      <c r="Y32" s="124">
        <v>1816280</v>
      </c>
      <c r="Z32" s="124">
        <v>10600</v>
      </c>
      <c r="AC32" s="124">
        <v>557555.84</v>
      </c>
      <c r="AD32" s="124">
        <v>160724.69</v>
      </c>
    </row>
    <row r="33" spans="1:32" x14ac:dyDescent="0.25">
      <c r="A33" s="56" t="s">
        <v>1542</v>
      </c>
      <c r="B33" s="123">
        <v>1527.18</v>
      </c>
      <c r="C33" s="123">
        <v>0</v>
      </c>
      <c r="D33" s="123">
        <v>30050.5</v>
      </c>
      <c r="E33" s="56">
        <v>633919.27</v>
      </c>
      <c r="F33" s="56">
        <v>668827.26</v>
      </c>
      <c r="H33" s="275">
        <v>46462.559999999998</v>
      </c>
      <c r="K33" s="275">
        <v>0</v>
      </c>
      <c r="O33" s="56">
        <v>798140.3</v>
      </c>
      <c r="P33" s="56">
        <v>923152.19</v>
      </c>
      <c r="T33" s="100">
        <v>2038508.5</v>
      </c>
      <c r="U33" s="100">
        <v>253870</v>
      </c>
      <c r="V33" s="100">
        <v>1183.3900000000001</v>
      </c>
      <c r="W33" s="100">
        <v>1488780</v>
      </c>
      <c r="X33" s="100">
        <v>169000</v>
      </c>
      <c r="Y33" s="124">
        <v>2322044.7999999998</v>
      </c>
      <c r="AC33" s="124">
        <v>1038951.16</v>
      </c>
      <c r="AD33" s="124">
        <v>294378.77</v>
      </c>
    </row>
    <row r="34" spans="1:32" x14ac:dyDescent="0.25">
      <c r="A34" s="56" t="s">
        <v>1543</v>
      </c>
      <c r="B34" s="123">
        <v>81470.22</v>
      </c>
      <c r="C34" s="123">
        <v>0</v>
      </c>
      <c r="D34" s="123">
        <v>78532.84</v>
      </c>
      <c r="E34" s="56">
        <v>1284290.7</v>
      </c>
      <c r="F34" s="56">
        <v>683806.75</v>
      </c>
      <c r="H34" s="275">
        <v>29212.6</v>
      </c>
      <c r="K34" s="275">
        <v>0</v>
      </c>
      <c r="O34" s="56">
        <v>-222811.82</v>
      </c>
      <c r="P34" s="56">
        <v>2548141.21</v>
      </c>
      <c r="Q34" s="100">
        <v>0</v>
      </c>
      <c r="T34" s="100">
        <v>1799310.59</v>
      </c>
      <c r="U34" s="100">
        <v>463235</v>
      </c>
      <c r="V34" s="100">
        <v>1268.4000000000001</v>
      </c>
      <c r="W34" s="100">
        <v>1989320</v>
      </c>
      <c r="X34" s="100">
        <v>220933.5</v>
      </c>
      <c r="Y34" s="124">
        <v>2591413.5</v>
      </c>
      <c r="AC34" s="124">
        <v>884967.57</v>
      </c>
      <c r="AD34" s="124">
        <v>722896.9</v>
      </c>
    </row>
    <row r="35" spans="1:32" x14ac:dyDescent="0.25">
      <c r="A35" s="287" t="s">
        <v>1596</v>
      </c>
      <c r="B35" s="123">
        <v>94692.13</v>
      </c>
      <c r="C35" s="123">
        <v>0</v>
      </c>
      <c r="D35" s="123">
        <v>42538.63</v>
      </c>
      <c r="E35" s="56">
        <v>400803.77</v>
      </c>
      <c r="F35" s="56">
        <v>611092.51</v>
      </c>
      <c r="H35" s="275">
        <v>23600</v>
      </c>
      <c r="K35" s="275">
        <v>0</v>
      </c>
      <c r="M35" s="56">
        <v>0</v>
      </c>
      <c r="O35" s="56">
        <v>-555582.96</v>
      </c>
      <c r="P35" s="56">
        <v>1650244.41</v>
      </c>
      <c r="T35" s="100">
        <v>1502356.4</v>
      </c>
      <c r="U35" s="100">
        <v>207240</v>
      </c>
      <c r="V35" s="100">
        <v>859.29</v>
      </c>
      <c r="W35" s="100">
        <v>1513600</v>
      </c>
      <c r="X35" s="100">
        <v>171000</v>
      </c>
      <c r="Y35" s="124">
        <v>1995280</v>
      </c>
      <c r="AB35" s="124">
        <v>0</v>
      </c>
      <c r="AC35" s="124">
        <v>680954.45</v>
      </c>
      <c r="AD35" s="124">
        <v>243072.65</v>
      </c>
      <c r="AF35" s="124">
        <v>4900</v>
      </c>
    </row>
    <row r="36" spans="1:32" x14ac:dyDescent="0.25">
      <c r="A36" s="56" t="s">
        <v>1544</v>
      </c>
      <c r="B36" s="123">
        <v>233410.82</v>
      </c>
      <c r="C36" s="123">
        <v>0</v>
      </c>
      <c r="D36" s="123">
        <v>31647.82</v>
      </c>
      <c r="E36" s="56">
        <v>75635.539999999994</v>
      </c>
      <c r="F36" s="56">
        <v>394804.28</v>
      </c>
      <c r="H36" s="275">
        <v>0</v>
      </c>
      <c r="O36" s="56">
        <v>-1249774.71</v>
      </c>
      <c r="P36" s="56">
        <v>1948644.79</v>
      </c>
      <c r="T36" s="100">
        <v>712899.09</v>
      </c>
      <c r="U36" s="100">
        <v>52000</v>
      </c>
      <c r="V36" s="100">
        <v>935.25</v>
      </c>
      <c r="W36" s="100">
        <v>1046880</v>
      </c>
      <c r="X36" s="100">
        <v>212289</v>
      </c>
      <c r="Y36" s="124">
        <v>1338130</v>
      </c>
      <c r="AC36" s="124">
        <v>494989.03</v>
      </c>
      <c r="AD36" s="124">
        <v>41775.93</v>
      </c>
    </row>
    <row r="37" spans="1:32" x14ac:dyDescent="0.25">
      <c r="A37" s="287" t="s">
        <v>1545</v>
      </c>
      <c r="B37" s="123">
        <v>371572.09</v>
      </c>
      <c r="C37" s="123">
        <v>0</v>
      </c>
      <c r="D37" s="123">
        <v>33798.92</v>
      </c>
      <c r="E37" s="56">
        <v>139855.22</v>
      </c>
      <c r="F37" s="56">
        <v>875810.23</v>
      </c>
      <c r="H37" s="275">
        <v>0</v>
      </c>
      <c r="O37" s="56">
        <v>-678998.19</v>
      </c>
      <c r="P37" s="56">
        <v>2125603</v>
      </c>
      <c r="T37" s="100">
        <v>1087141.08</v>
      </c>
      <c r="U37" s="100">
        <v>119960</v>
      </c>
      <c r="V37" s="100">
        <v>637.91</v>
      </c>
      <c r="W37" s="100">
        <v>383710</v>
      </c>
      <c r="X37" s="100">
        <v>264085</v>
      </c>
      <c r="Y37" s="124">
        <v>900258</v>
      </c>
      <c r="AC37" s="124">
        <v>792794.07</v>
      </c>
      <c r="AD37" s="124">
        <v>147077.26999999999</v>
      </c>
    </row>
    <row r="38" spans="1:32" x14ac:dyDescent="0.25">
      <c r="A38" s="56" t="s">
        <v>1546</v>
      </c>
      <c r="B38" s="123">
        <v>262407.75</v>
      </c>
      <c r="C38" s="123">
        <v>0</v>
      </c>
      <c r="D38" s="123">
        <v>34935.949999999997</v>
      </c>
      <c r="E38" s="56">
        <v>179761.16</v>
      </c>
      <c r="F38" s="56">
        <v>318662.32</v>
      </c>
      <c r="H38" s="275">
        <v>17860</v>
      </c>
      <c r="O38" s="56">
        <v>-1136718.21</v>
      </c>
      <c r="P38" s="56">
        <v>1917883.16</v>
      </c>
      <c r="T38" s="100">
        <v>722366.68</v>
      </c>
      <c r="U38" s="100">
        <v>67000</v>
      </c>
      <c r="V38" s="100">
        <v>978.54</v>
      </c>
      <c r="W38" s="100">
        <v>995700</v>
      </c>
      <c r="X38" s="100">
        <v>169800</v>
      </c>
      <c r="Y38" s="124">
        <v>1365390</v>
      </c>
      <c r="AB38" s="124">
        <v>420</v>
      </c>
      <c r="AC38" s="124">
        <v>398510.7</v>
      </c>
      <c r="AD38" s="124">
        <v>113694.29</v>
      </c>
    </row>
    <row r="39" spans="1:32" x14ac:dyDescent="0.25">
      <c r="A39" s="56" t="s">
        <v>1547</v>
      </c>
      <c r="B39" s="123">
        <v>468193.63</v>
      </c>
      <c r="C39" s="123">
        <v>0</v>
      </c>
      <c r="D39" s="123">
        <v>66823.490000000005</v>
      </c>
      <c r="E39" s="56">
        <v>320362.84000000003</v>
      </c>
      <c r="F39" s="56">
        <v>1167246.44</v>
      </c>
      <c r="O39" s="56">
        <v>-284690.11</v>
      </c>
      <c r="P39" s="56">
        <v>2205072.4900000002</v>
      </c>
      <c r="T39" s="100">
        <v>1884572.7</v>
      </c>
      <c r="U39" s="100">
        <v>138600</v>
      </c>
      <c r="V39" s="100">
        <v>1704.84</v>
      </c>
      <c r="W39" s="100">
        <v>1409380</v>
      </c>
      <c r="X39" s="100">
        <v>288545</v>
      </c>
      <c r="Y39" s="124">
        <v>2174358</v>
      </c>
      <c r="AC39" s="124">
        <v>729803.6</v>
      </c>
      <c r="AD39" s="124">
        <v>272022.92</v>
      </c>
    </row>
    <row r="40" spans="1:32" x14ac:dyDescent="0.25">
      <c r="A40" s="287" t="s">
        <v>1548</v>
      </c>
      <c r="B40" s="123">
        <v>417409.49</v>
      </c>
      <c r="C40" s="123">
        <v>0</v>
      </c>
      <c r="D40" s="123">
        <v>96355.46</v>
      </c>
      <c r="E40" s="56">
        <v>2181961.71</v>
      </c>
      <c r="F40" s="56">
        <v>712207.5</v>
      </c>
      <c r="H40" s="275">
        <v>0</v>
      </c>
      <c r="K40" s="275">
        <v>0</v>
      </c>
      <c r="O40" s="56">
        <v>1838307.57</v>
      </c>
      <c r="P40" s="56">
        <v>1879861.02</v>
      </c>
      <c r="T40" s="100">
        <v>1840548.29</v>
      </c>
      <c r="U40" s="100">
        <v>185000</v>
      </c>
      <c r="V40" s="100">
        <v>2167.54</v>
      </c>
      <c r="W40" s="100">
        <v>934000</v>
      </c>
      <c r="X40" s="100">
        <v>205462.78</v>
      </c>
      <c r="Y40" s="124">
        <v>1772124</v>
      </c>
      <c r="AC40" s="124">
        <v>1084959.08</v>
      </c>
      <c r="AD40" s="124">
        <v>422125.96</v>
      </c>
    </row>
    <row r="41" spans="1:32" x14ac:dyDescent="0.25">
      <c r="A41" s="56" t="s">
        <v>1549</v>
      </c>
      <c r="B41" s="123">
        <v>758304.65</v>
      </c>
      <c r="C41" s="123">
        <v>0</v>
      </c>
      <c r="D41" s="123">
        <v>71926.42</v>
      </c>
      <c r="E41" s="56">
        <v>727759.03</v>
      </c>
      <c r="F41" s="56">
        <v>553321.97</v>
      </c>
      <c r="H41" s="275">
        <v>36174.660000000003</v>
      </c>
      <c r="O41" s="56">
        <v>-1604192.93</v>
      </c>
      <c r="P41" s="56">
        <v>3832429.73</v>
      </c>
      <c r="T41" s="100">
        <v>1441697.39</v>
      </c>
      <c r="U41" s="100">
        <v>232240</v>
      </c>
      <c r="V41" s="100">
        <v>3427.96</v>
      </c>
      <c r="W41" s="100">
        <v>1151160</v>
      </c>
      <c r="X41" s="100">
        <v>242285</v>
      </c>
      <c r="Y41" s="124">
        <v>1991780</v>
      </c>
      <c r="AA41" s="124">
        <v>4976</v>
      </c>
      <c r="AB41" s="124">
        <v>360</v>
      </c>
      <c r="AC41" s="124">
        <v>905982.65</v>
      </c>
      <c r="AD41" s="124">
        <v>191723.09</v>
      </c>
    </row>
    <row r="42" spans="1:32" x14ac:dyDescent="0.25">
      <c r="A42" s="56" t="s">
        <v>1550</v>
      </c>
      <c r="B42" s="123">
        <v>263782.42</v>
      </c>
      <c r="C42" s="123">
        <v>0</v>
      </c>
      <c r="D42" s="123">
        <v>48000</v>
      </c>
      <c r="E42" s="56">
        <v>246631.33</v>
      </c>
      <c r="F42" s="56">
        <v>1732132.58</v>
      </c>
      <c r="H42" s="275">
        <v>17550</v>
      </c>
      <c r="O42" s="56">
        <v>479565.86</v>
      </c>
      <c r="P42" s="56">
        <v>1975418.72</v>
      </c>
      <c r="T42" s="100">
        <v>1045795.82</v>
      </c>
      <c r="U42" s="100">
        <v>106600</v>
      </c>
      <c r="V42" s="100">
        <v>1190</v>
      </c>
      <c r="W42" s="100">
        <v>986160</v>
      </c>
      <c r="X42" s="100">
        <v>266765</v>
      </c>
      <c r="Y42" s="124">
        <v>1572670</v>
      </c>
      <c r="AB42" s="124">
        <v>460</v>
      </c>
      <c r="AC42" s="124">
        <v>606894.82999999996</v>
      </c>
      <c r="AD42" s="124">
        <v>244790.24</v>
      </c>
    </row>
    <row r="43" spans="1:32" x14ac:dyDescent="0.25">
      <c r="A43" s="56" t="s">
        <v>1551</v>
      </c>
      <c r="B43" s="123">
        <v>298877.34000000003</v>
      </c>
      <c r="C43" s="123">
        <v>0</v>
      </c>
      <c r="D43" s="123">
        <v>34605.050000000003</v>
      </c>
      <c r="E43" s="56">
        <v>173062.04</v>
      </c>
      <c r="F43" s="56">
        <v>169533.3</v>
      </c>
      <c r="H43" s="275">
        <v>0</v>
      </c>
      <c r="O43" s="56">
        <v>-828980.49</v>
      </c>
      <c r="P43" s="56">
        <v>1580455.21</v>
      </c>
      <c r="T43" s="100">
        <v>806486.75</v>
      </c>
      <c r="U43" s="100">
        <v>210000</v>
      </c>
      <c r="V43" s="100">
        <v>1121.52</v>
      </c>
      <c r="W43" s="100">
        <v>401880</v>
      </c>
      <c r="X43" s="100">
        <v>179900</v>
      </c>
      <c r="Y43" s="124">
        <v>807720</v>
      </c>
      <c r="AB43" s="124">
        <v>12360</v>
      </c>
      <c r="AC43" s="124">
        <v>594493.4</v>
      </c>
      <c r="AD43" s="124">
        <v>174555.86</v>
      </c>
    </row>
    <row r="44" spans="1:32" x14ac:dyDescent="0.25">
      <c r="A44" s="56" t="s">
        <v>1552</v>
      </c>
      <c r="B44" s="123">
        <v>358876.99</v>
      </c>
      <c r="C44" s="123">
        <v>0</v>
      </c>
      <c r="D44" s="123">
        <v>80359.75</v>
      </c>
      <c r="E44" s="56">
        <v>544984.92000000004</v>
      </c>
      <c r="F44" s="56">
        <v>621738.80000000005</v>
      </c>
      <c r="H44" s="275">
        <v>25600</v>
      </c>
      <c r="O44" s="56">
        <v>-849681.65</v>
      </c>
      <c r="P44" s="56">
        <v>2583577.5299999998</v>
      </c>
      <c r="T44" s="100">
        <v>1204190.97</v>
      </c>
      <c r="U44" s="100">
        <v>63100</v>
      </c>
      <c r="V44" s="100">
        <v>1614.34</v>
      </c>
      <c r="W44" s="100">
        <v>1029720</v>
      </c>
      <c r="X44" s="100">
        <v>262865</v>
      </c>
      <c r="Y44" s="124">
        <v>1554214</v>
      </c>
      <c r="AB44" s="124">
        <v>5136</v>
      </c>
      <c r="AC44" s="124">
        <v>849939.03</v>
      </c>
      <c r="AD44" s="124">
        <v>205318.7</v>
      </c>
    </row>
    <row r="45" spans="1:32" x14ac:dyDescent="0.25">
      <c r="A45" s="56" t="s">
        <v>1553</v>
      </c>
      <c r="B45" s="123">
        <v>339218.99</v>
      </c>
      <c r="C45" s="123">
        <v>0</v>
      </c>
      <c r="D45" s="123">
        <v>33095.03</v>
      </c>
      <c r="E45" s="56">
        <v>250868.51</v>
      </c>
      <c r="F45" s="56">
        <v>678705.42</v>
      </c>
      <c r="O45" s="56">
        <v>-66844.53</v>
      </c>
      <c r="P45" s="56">
        <v>1850667.12</v>
      </c>
      <c r="T45" s="100">
        <v>727414.35</v>
      </c>
      <c r="U45" s="100">
        <v>106000</v>
      </c>
      <c r="V45" s="100">
        <v>2403.7399999999998</v>
      </c>
      <c r="W45" s="100">
        <v>1686360</v>
      </c>
      <c r="X45" s="100">
        <v>191100</v>
      </c>
      <c r="Y45" s="124">
        <v>2053180</v>
      </c>
      <c r="AC45" s="124">
        <v>827302.21</v>
      </c>
      <c r="AD45" s="124">
        <v>227806.52</v>
      </c>
    </row>
    <row r="46" spans="1:32" x14ac:dyDescent="0.25">
      <c r="A46" s="56" t="s">
        <v>1554</v>
      </c>
      <c r="B46" s="123">
        <v>188121.47</v>
      </c>
      <c r="C46" s="123">
        <v>0</v>
      </c>
      <c r="D46" s="123">
        <v>16470.86</v>
      </c>
      <c r="E46" s="56">
        <v>402341.08</v>
      </c>
      <c r="F46" s="56">
        <v>467387.97</v>
      </c>
      <c r="N46" s="56">
        <v>-1651159.52</v>
      </c>
      <c r="P46" s="56">
        <v>3139393.79</v>
      </c>
      <c r="T46" s="100">
        <v>1699245.76</v>
      </c>
      <c r="U46" s="100">
        <v>220000</v>
      </c>
      <c r="V46" s="100">
        <v>1054.54</v>
      </c>
      <c r="W46" s="100">
        <v>1738920</v>
      </c>
      <c r="X46" s="100">
        <v>127400</v>
      </c>
      <c r="Y46" s="124">
        <v>2629160</v>
      </c>
      <c r="AA46" s="124">
        <v>5136</v>
      </c>
      <c r="AC46" s="124">
        <v>988341.95</v>
      </c>
      <c r="AD46" s="124">
        <v>305641.24</v>
      </c>
    </row>
    <row r="47" spans="1:32" x14ac:dyDescent="0.25">
      <c r="A47" s="56" t="s">
        <v>1555</v>
      </c>
      <c r="B47" s="123">
        <v>161577.20000000001</v>
      </c>
      <c r="C47" s="123">
        <v>0</v>
      </c>
      <c r="D47" s="123">
        <v>34782.15</v>
      </c>
      <c r="E47" s="56">
        <v>246034.32</v>
      </c>
      <c r="F47" s="56">
        <v>917205.93</v>
      </c>
      <c r="O47" s="56">
        <v>270496.65000000002</v>
      </c>
      <c r="P47" s="56">
        <v>2592803.14</v>
      </c>
      <c r="T47" s="100">
        <v>722843.64</v>
      </c>
      <c r="U47" s="100">
        <v>30000</v>
      </c>
      <c r="V47" s="100">
        <v>730.26</v>
      </c>
      <c r="W47" s="100">
        <v>1213200</v>
      </c>
      <c r="X47" s="100">
        <v>146500</v>
      </c>
      <c r="Y47" s="124">
        <v>1540386</v>
      </c>
      <c r="AC47" s="124">
        <v>549658.1</v>
      </c>
      <c r="AD47" s="124">
        <v>1448125.99</v>
      </c>
    </row>
    <row r="48" spans="1:32" x14ac:dyDescent="0.25">
      <c r="A48" s="56" t="s">
        <v>1556</v>
      </c>
      <c r="B48" s="123">
        <v>454524.21</v>
      </c>
      <c r="C48" s="123">
        <v>0</v>
      </c>
      <c r="D48" s="123">
        <v>33757.870000000003</v>
      </c>
      <c r="E48" s="56">
        <v>114882.57</v>
      </c>
      <c r="F48" s="56">
        <v>374130.35</v>
      </c>
      <c r="H48" s="275">
        <v>0</v>
      </c>
      <c r="O48" s="56">
        <v>-1041241.17</v>
      </c>
      <c r="P48" s="56">
        <v>2213150.63</v>
      </c>
      <c r="T48" s="100">
        <v>598465.43999999994</v>
      </c>
      <c r="U48" s="100">
        <v>105000</v>
      </c>
      <c r="V48" s="100">
        <v>1959.07</v>
      </c>
      <c r="W48" s="100">
        <v>1115116</v>
      </c>
      <c r="X48" s="100">
        <v>179465</v>
      </c>
      <c r="Y48" s="124">
        <v>1314916</v>
      </c>
      <c r="AC48" s="124">
        <v>532452.19999999995</v>
      </c>
      <c r="AD48" s="124">
        <v>237579.77</v>
      </c>
    </row>
    <row r="49" spans="1:32" x14ac:dyDescent="0.25">
      <c r="A49" s="56" t="s">
        <v>1557</v>
      </c>
      <c r="B49" s="123">
        <v>176604.04</v>
      </c>
      <c r="C49" s="123">
        <v>0</v>
      </c>
      <c r="D49" s="123">
        <v>25492.560000000001</v>
      </c>
      <c r="E49" s="56">
        <v>1539003.39</v>
      </c>
      <c r="F49" s="56">
        <v>549311.39</v>
      </c>
      <c r="J49" s="275">
        <v>0</v>
      </c>
      <c r="O49" s="56">
        <v>-434389.3</v>
      </c>
      <c r="P49" s="56">
        <v>2118686.35</v>
      </c>
      <c r="T49" s="100">
        <v>671273.8</v>
      </c>
      <c r="U49" s="100">
        <v>85000</v>
      </c>
      <c r="V49" s="100">
        <v>586.16</v>
      </c>
      <c r="W49" s="100">
        <v>990220</v>
      </c>
      <c r="X49" s="100">
        <v>993012</v>
      </c>
      <c r="Y49" s="124">
        <v>1289823</v>
      </c>
      <c r="AC49" s="124">
        <v>482453.66</v>
      </c>
      <c r="AD49" s="124">
        <v>291146.96999999997</v>
      </c>
    </row>
    <row r="50" spans="1:32" x14ac:dyDescent="0.25">
      <c r="A50" s="56" t="s">
        <v>1558</v>
      </c>
      <c r="B50" s="123">
        <v>458673.75</v>
      </c>
      <c r="C50" s="123">
        <v>0</v>
      </c>
      <c r="D50" s="123">
        <v>32598.3</v>
      </c>
      <c r="E50" s="56">
        <v>984449.81</v>
      </c>
      <c r="F50" s="56">
        <v>297039.17</v>
      </c>
      <c r="M50" s="56">
        <v>5737</v>
      </c>
      <c r="O50" s="56">
        <v>-1208706.43</v>
      </c>
      <c r="P50" s="56">
        <v>3206691.97</v>
      </c>
      <c r="T50" s="100">
        <v>1627815.24</v>
      </c>
      <c r="U50" s="100">
        <v>360000</v>
      </c>
      <c r="V50" s="100">
        <v>2308.29</v>
      </c>
      <c r="W50" s="100">
        <v>2236620</v>
      </c>
      <c r="X50" s="100">
        <v>567417</v>
      </c>
      <c r="Y50" s="124">
        <v>3076622</v>
      </c>
      <c r="AC50" s="124">
        <v>1529210.55</v>
      </c>
      <c r="AD50" s="124">
        <v>89180.49</v>
      </c>
    </row>
    <row r="51" spans="1:32" x14ac:dyDescent="0.25">
      <c r="A51" s="56" t="s">
        <v>1559</v>
      </c>
      <c r="B51" s="123">
        <v>81671.360000000001</v>
      </c>
      <c r="C51" s="123">
        <v>0</v>
      </c>
      <c r="D51" s="123">
        <v>137518.45000000001</v>
      </c>
      <c r="E51" s="56">
        <v>20664.939999999999</v>
      </c>
      <c r="F51" s="56">
        <v>1502225.86</v>
      </c>
      <c r="H51" s="275">
        <v>104400</v>
      </c>
      <c r="K51" s="275">
        <v>0</v>
      </c>
      <c r="O51" s="56">
        <v>-1028475.75</v>
      </c>
      <c r="P51" s="56">
        <v>2598703.46</v>
      </c>
      <c r="T51" s="100">
        <v>1835471.2</v>
      </c>
      <c r="U51" s="100">
        <v>196360</v>
      </c>
      <c r="V51" s="100">
        <v>1258.8499999999999</v>
      </c>
      <c r="W51" s="100">
        <v>1617020</v>
      </c>
      <c r="X51" s="100">
        <v>1168420</v>
      </c>
      <c r="Y51" s="124">
        <v>2945240.8</v>
      </c>
      <c r="AC51" s="124">
        <v>923270.19</v>
      </c>
      <c r="AD51" s="124">
        <v>334176.15999999997</v>
      </c>
    </row>
    <row r="52" spans="1:32" x14ac:dyDescent="0.25">
      <c r="A52" s="56" t="s">
        <v>1560</v>
      </c>
      <c r="B52" s="123">
        <v>328940.65999999997</v>
      </c>
      <c r="C52" s="123">
        <v>0</v>
      </c>
      <c r="D52" s="123">
        <v>32044.98</v>
      </c>
      <c r="E52" s="56">
        <v>268033.2</v>
      </c>
      <c r="F52" s="56">
        <v>281679.69</v>
      </c>
      <c r="K52" s="275">
        <v>0</v>
      </c>
      <c r="O52" s="56">
        <v>-1629005.92</v>
      </c>
      <c r="P52" s="56">
        <v>2341456.5299999998</v>
      </c>
      <c r="T52" s="100">
        <v>1403797.46</v>
      </c>
      <c r="U52" s="100">
        <v>362285</v>
      </c>
      <c r="V52" s="100">
        <v>1094.04</v>
      </c>
      <c r="W52" s="100">
        <v>595670</v>
      </c>
      <c r="X52" s="100">
        <v>632417</v>
      </c>
      <c r="Y52" s="124">
        <v>1325026.8</v>
      </c>
      <c r="AC52" s="124">
        <v>925974.41</v>
      </c>
      <c r="AD52" s="124">
        <v>109811.37</v>
      </c>
      <c r="AF52" s="124">
        <v>135535</v>
      </c>
    </row>
    <row r="53" spans="1:32" x14ac:dyDescent="0.25">
      <c r="A53" s="56" t="s">
        <v>1561</v>
      </c>
      <c r="B53" s="123">
        <v>414440.51</v>
      </c>
      <c r="C53" s="123">
        <v>0</v>
      </c>
      <c r="D53" s="123">
        <v>125206.35</v>
      </c>
      <c r="E53" s="56">
        <v>2177251.63</v>
      </c>
      <c r="F53" s="56">
        <v>865917.51</v>
      </c>
      <c r="H53" s="275">
        <v>107</v>
      </c>
      <c r="K53" s="275">
        <v>0</v>
      </c>
      <c r="M53" s="56">
        <v>200000</v>
      </c>
      <c r="O53" s="56">
        <v>2365579.7400000002</v>
      </c>
      <c r="P53" s="56">
        <v>1574485.41</v>
      </c>
      <c r="Q53" s="100">
        <v>0</v>
      </c>
      <c r="T53" s="100">
        <v>2936910.97</v>
      </c>
      <c r="U53" s="100">
        <v>430000</v>
      </c>
      <c r="V53" s="100">
        <v>4661.46</v>
      </c>
      <c r="W53" s="100">
        <v>1896480</v>
      </c>
      <c r="X53" s="100">
        <v>1131405</v>
      </c>
      <c r="Y53" s="124">
        <v>3804728.6</v>
      </c>
      <c r="AC53" s="124">
        <v>2157399.89</v>
      </c>
      <c r="AD53" s="124">
        <v>356496.49</v>
      </c>
    </row>
    <row r="54" spans="1:32" x14ac:dyDescent="0.25">
      <c r="A54" s="56" t="s">
        <v>1562</v>
      </c>
      <c r="B54" s="123">
        <v>194422.1</v>
      </c>
      <c r="C54" s="123">
        <v>0</v>
      </c>
      <c r="D54" s="123">
        <v>38236.81</v>
      </c>
      <c r="E54" s="56">
        <v>2</v>
      </c>
      <c r="F54" s="56">
        <v>87664.68</v>
      </c>
      <c r="H54" s="275">
        <v>4800</v>
      </c>
      <c r="K54" s="275">
        <v>0</v>
      </c>
      <c r="O54" s="56">
        <v>-1248238.99</v>
      </c>
      <c r="P54" s="56">
        <v>1566508.7</v>
      </c>
      <c r="T54" s="100">
        <v>930408.02</v>
      </c>
      <c r="U54" s="100">
        <v>94000</v>
      </c>
      <c r="V54" s="100">
        <v>1050.77</v>
      </c>
      <c r="W54" s="100">
        <v>1080040</v>
      </c>
      <c r="X54" s="100">
        <v>216817</v>
      </c>
      <c r="Y54" s="124">
        <v>1583000</v>
      </c>
      <c r="Z54" s="124">
        <v>4200</v>
      </c>
      <c r="AC54" s="124">
        <v>448283.37</v>
      </c>
      <c r="AD54" s="124">
        <v>108112.04</v>
      </c>
    </row>
    <row r="55" spans="1:32" x14ac:dyDescent="0.25">
      <c r="A55" s="56" t="s">
        <v>1563</v>
      </c>
      <c r="B55" s="123">
        <v>152704.43</v>
      </c>
      <c r="C55" s="123">
        <v>0</v>
      </c>
      <c r="D55" s="123">
        <v>60650.85</v>
      </c>
      <c r="E55" s="56">
        <v>12478.64</v>
      </c>
      <c r="F55" s="56">
        <v>119870.52</v>
      </c>
      <c r="O55" s="56">
        <v>-2043740.6</v>
      </c>
      <c r="P55" s="56">
        <v>2534998.48</v>
      </c>
      <c r="Q55" s="100">
        <v>0</v>
      </c>
      <c r="T55" s="100">
        <v>1190952.55</v>
      </c>
      <c r="U55" s="100">
        <v>73480</v>
      </c>
      <c r="V55" s="100">
        <v>1307.78</v>
      </c>
      <c r="W55" s="100">
        <v>592220</v>
      </c>
      <c r="X55" s="100">
        <v>259537</v>
      </c>
      <c r="Y55" s="124">
        <v>1134640</v>
      </c>
      <c r="AC55" s="124">
        <v>853100.31</v>
      </c>
      <c r="AD55" s="124">
        <v>40684.089999999997</v>
      </c>
    </row>
    <row r="56" spans="1:32" x14ac:dyDescent="0.25">
      <c r="A56" s="56" t="s">
        <v>1564</v>
      </c>
      <c r="B56" s="123">
        <v>118382.88</v>
      </c>
      <c r="C56" s="123">
        <v>0</v>
      </c>
      <c r="D56" s="123">
        <v>66399.98</v>
      </c>
      <c r="E56" s="56">
        <v>167640.92000000001</v>
      </c>
      <c r="F56" s="56">
        <v>311140.09000000003</v>
      </c>
      <c r="O56" s="56">
        <v>-1878037.02</v>
      </c>
      <c r="P56" s="56">
        <v>2415193.5099999998</v>
      </c>
      <c r="Q56" s="100">
        <v>0</v>
      </c>
      <c r="T56" s="100">
        <v>1250408.44</v>
      </c>
      <c r="U56" s="100">
        <v>127604</v>
      </c>
      <c r="V56" s="100">
        <v>1424.68</v>
      </c>
      <c r="W56" s="100">
        <v>2144700</v>
      </c>
      <c r="X56" s="100">
        <v>904016</v>
      </c>
      <c r="Y56" s="124">
        <v>2748184</v>
      </c>
      <c r="AC56" s="124">
        <v>1095856.99</v>
      </c>
      <c r="AD56" s="124">
        <v>168306.75</v>
      </c>
    </row>
    <row r="57" spans="1:32" x14ac:dyDescent="0.25">
      <c r="A57" s="56" t="s">
        <v>1565</v>
      </c>
      <c r="B57" s="123">
        <v>9504</v>
      </c>
      <c r="C57" s="123">
        <v>0</v>
      </c>
      <c r="D57" s="123">
        <v>39485.14</v>
      </c>
      <c r="E57" s="56">
        <v>311291.84000000003</v>
      </c>
      <c r="F57" s="56">
        <v>337543.27</v>
      </c>
      <c r="O57" s="56">
        <v>-621590.99</v>
      </c>
      <c r="P57" s="56">
        <v>1430245.31</v>
      </c>
      <c r="T57" s="100">
        <v>836625.21</v>
      </c>
      <c r="U57" s="100">
        <v>51640</v>
      </c>
      <c r="V57" s="100">
        <v>892.32</v>
      </c>
      <c r="W57" s="100">
        <v>565800</v>
      </c>
      <c r="X57" s="100">
        <v>442257</v>
      </c>
      <c r="Y57" s="124">
        <v>1019600</v>
      </c>
      <c r="AC57" s="124">
        <v>661438.37</v>
      </c>
      <c r="AD57" s="124">
        <v>145747.23000000001</v>
      </c>
      <c r="AE57" s="124">
        <v>106840</v>
      </c>
    </row>
    <row r="58" spans="1:32" x14ac:dyDescent="0.25">
      <c r="A58" s="56" t="s">
        <v>1566</v>
      </c>
      <c r="B58" s="123">
        <v>30688.77</v>
      </c>
      <c r="C58" s="123">
        <v>0</v>
      </c>
      <c r="D58" s="123">
        <v>117703.13</v>
      </c>
      <c r="E58" s="56">
        <v>61902.27</v>
      </c>
      <c r="F58" s="56">
        <v>1586819.1</v>
      </c>
      <c r="H58" s="275">
        <v>47980</v>
      </c>
      <c r="O58" s="56">
        <v>-1384285.96</v>
      </c>
      <c r="P58" s="56">
        <v>2897338.69</v>
      </c>
      <c r="Q58" s="100">
        <v>0</v>
      </c>
      <c r="T58" s="100">
        <v>1731422.57</v>
      </c>
      <c r="U58" s="100">
        <v>358740</v>
      </c>
      <c r="V58" s="100">
        <v>811.5</v>
      </c>
      <c r="W58" s="100">
        <v>1469280</v>
      </c>
      <c r="X58" s="100">
        <v>999423.16</v>
      </c>
      <c r="Y58" s="124">
        <v>2287420</v>
      </c>
      <c r="AC58" s="124">
        <v>1194092.55</v>
      </c>
      <c r="AD58" s="124">
        <v>308832.14</v>
      </c>
    </row>
    <row r="59" spans="1:32" x14ac:dyDescent="0.25">
      <c r="A59" s="56" t="s">
        <v>1567</v>
      </c>
      <c r="B59" s="123">
        <v>69208.34</v>
      </c>
      <c r="C59" s="123">
        <v>0</v>
      </c>
      <c r="D59" s="123">
        <v>75807.03</v>
      </c>
      <c r="E59" s="56">
        <v>2</v>
      </c>
      <c r="F59" s="56">
        <v>286247.52</v>
      </c>
      <c r="H59" s="275">
        <v>115100</v>
      </c>
      <c r="K59" s="275">
        <v>0</v>
      </c>
      <c r="O59" s="56">
        <v>-2902807.08</v>
      </c>
      <c r="P59" s="56">
        <v>3457082.1</v>
      </c>
      <c r="T59" s="100">
        <v>1306397.1299999999</v>
      </c>
      <c r="U59" s="100">
        <v>0</v>
      </c>
      <c r="V59" s="100">
        <v>1052.94</v>
      </c>
      <c r="W59" s="100">
        <v>898040</v>
      </c>
      <c r="X59" s="100">
        <v>434617</v>
      </c>
      <c r="Y59" s="124">
        <v>1742338.6</v>
      </c>
      <c r="AC59" s="124">
        <v>701303.01</v>
      </c>
      <c r="AD59" s="124">
        <v>28321.59</v>
      </c>
    </row>
    <row r="60" spans="1:32" x14ac:dyDescent="0.25">
      <c r="A60" s="56" t="s">
        <v>1568</v>
      </c>
      <c r="B60" s="123">
        <v>266235.13</v>
      </c>
      <c r="C60" s="123">
        <v>0</v>
      </c>
      <c r="D60" s="123">
        <v>6720</v>
      </c>
      <c r="E60" s="56">
        <v>934887.29</v>
      </c>
      <c r="F60" s="56">
        <v>305424.57</v>
      </c>
      <c r="O60" s="56">
        <v>-77844.66</v>
      </c>
      <c r="P60" s="56">
        <v>339109.18</v>
      </c>
      <c r="T60" s="100">
        <v>949761.63</v>
      </c>
      <c r="U60" s="100">
        <v>189000</v>
      </c>
      <c r="V60" s="100">
        <v>1891.08</v>
      </c>
      <c r="W60" s="100">
        <v>960500</v>
      </c>
      <c r="X60" s="100">
        <v>1537679</v>
      </c>
      <c r="Y60" s="124">
        <v>1368860</v>
      </c>
      <c r="AC60" s="124">
        <v>952085</v>
      </c>
      <c r="AD60" s="124">
        <v>33442.239999999998</v>
      </c>
    </row>
    <row r="61" spans="1:32" x14ac:dyDescent="0.25">
      <c r="A61" s="56" t="s">
        <v>1569</v>
      </c>
      <c r="B61" s="123">
        <v>39128.19</v>
      </c>
      <c r="C61" s="123">
        <v>0</v>
      </c>
      <c r="D61" s="123">
        <v>101900.54</v>
      </c>
      <c r="E61" s="56">
        <v>272568.75</v>
      </c>
      <c r="F61" s="56">
        <v>90593.25</v>
      </c>
      <c r="H61" s="275">
        <v>26100</v>
      </c>
      <c r="K61" s="275">
        <v>0</v>
      </c>
      <c r="O61" s="56">
        <v>-1262442.29</v>
      </c>
      <c r="P61" s="56">
        <v>1695206.85</v>
      </c>
      <c r="T61" s="100">
        <v>674116.18</v>
      </c>
      <c r="U61" s="100">
        <v>104000</v>
      </c>
      <c r="V61" s="100">
        <v>716.54</v>
      </c>
      <c r="W61" s="100">
        <v>997230</v>
      </c>
      <c r="X61" s="100">
        <v>429657</v>
      </c>
      <c r="Y61" s="124">
        <v>1398622.64</v>
      </c>
      <c r="AC61" s="124">
        <v>627094.98</v>
      </c>
      <c r="AD61" s="124">
        <v>58223.93</v>
      </c>
    </row>
    <row r="62" spans="1:32" x14ac:dyDescent="0.25">
      <c r="A62" s="56" t="s">
        <v>1570</v>
      </c>
      <c r="B62" s="123">
        <v>388280.25</v>
      </c>
      <c r="C62" s="123">
        <v>0</v>
      </c>
      <c r="D62" s="123">
        <v>67051.25</v>
      </c>
      <c r="E62" s="56">
        <v>87753</v>
      </c>
      <c r="F62" s="56">
        <v>341706.15</v>
      </c>
      <c r="H62" s="275">
        <v>7631.3</v>
      </c>
      <c r="K62" s="275">
        <v>0</v>
      </c>
      <c r="O62" s="56">
        <v>-2031305.7</v>
      </c>
      <c r="P62" s="56">
        <v>2729343.72</v>
      </c>
      <c r="Q62" s="100">
        <v>0</v>
      </c>
      <c r="T62" s="100">
        <v>1590579.88</v>
      </c>
      <c r="U62" s="100">
        <v>50000</v>
      </c>
      <c r="V62" s="100">
        <v>1743.77</v>
      </c>
      <c r="W62" s="100">
        <v>1086840</v>
      </c>
      <c r="X62" s="100">
        <v>496017</v>
      </c>
      <c r="Y62" s="124">
        <v>1831702.4</v>
      </c>
      <c r="AC62" s="124">
        <v>942280.34</v>
      </c>
      <c r="AD62" s="124">
        <v>178765.58</v>
      </c>
    </row>
    <row r="63" spans="1:32" x14ac:dyDescent="0.25">
      <c r="A63" s="56" t="s">
        <v>1571</v>
      </c>
      <c r="B63" s="123">
        <v>197590.11</v>
      </c>
      <c r="C63" s="123">
        <v>0</v>
      </c>
      <c r="D63" s="123">
        <v>68899.34</v>
      </c>
      <c r="E63" s="56">
        <v>144482</v>
      </c>
      <c r="F63" s="56">
        <v>900419.4</v>
      </c>
      <c r="K63" s="275">
        <v>0</v>
      </c>
      <c r="O63" s="56">
        <v>-2207246.38</v>
      </c>
      <c r="P63" s="56">
        <v>3207310.61</v>
      </c>
      <c r="T63" s="100">
        <v>1875456.65</v>
      </c>
      <c r="U63" s="100">
        <v>305990</v>
      </c>
      <c r="V63" s="100">
        <v>1562.54</v>
      </c>
      <c r="W63" s="100">
        <v>1438740</v>
      </c>
      <c r="X63" s="100">
        <v>1035227</v>
      </c>
      <c r="Y63" s="124">
        <v>2580740</v>
      </c>
      <c r="AC63" s="124">
        <v>1044828.03</v>
      </c>
      <c r="AD63" s="124">
        <v>300557.53999999998</v>
      </c>
    </row>
    <row r="64" spans="1:32" x14ac:dyDescent="0.25">
      <c r="A64" s="56" t="s">
        <v>1572</v>
      </c>
      <c r="B64" s="123">
        <v>204107.16</v>
      </c>
      <c r="C64" s="123">
        <v>0</v>
      </c>
      <c r="D64" s="123">
        <v>83409.03</v>
      </c>
      <c r="E64" s="56">
        <v>124642.12</v>
      </c>
      <c r="F64" s="56">
        <v>320287.31</v>
      </c>
      <c r="H64" s="275">
        <v>69600</v>
      </c>
      <c r="O64" s="56">
        <v>-2060180.96</v>
      </c>
      <c r="P64" s="56">
        <v>2601971.02</v>
      </c>
      <c r="T64" s="100">
        <v>1621684.77</v>
      </c>
      <c r="U64" s="100">
        <v>158615</v>
      </c>
      <c r="V64" s="100">
        <v>1366.43</v>
      </c>
      <c r="W64" s="100">
        <v>1291340</v>
      </c>
      <c r="X64" s="100">
        <v>611967</v>
      </c>
      <c r="Y64" s="124">
        <v>2170490</v>
      </c>
      <c r="AC64" s="124">
        <v>1045215.14</v>
      </c>
      <c r="AD64" s="124">
        <v>105575.5</v>
      </c>
    </row>
    <row r="65" spans="1:32" x14ac:dyDescent="0.25">
      <c r="A65" s="56" t="s">
        <v>1573</v>
      </c>
      <c r="B65" s="123">
        <v>97298.68</v>
      </c>
      <c r="C65" s="123">
        <v>0</v>
      </c>
      <c r="D65" s="123">
        <v>41426.11</v>
      </c>
      <c r="E65" s="56">
        <v>891205.8</v>
      </c>
      <c r="F65" s="56">
        <v>166492.06</v>
      </c>
      <c r="H65" s="275">
        <v>203.3</v>
      </c>
      <c r="K65" s="275">
        <v>0</v>
      </c>
      <c r="O65" s="56">
        <v>-1874237.09</v>
      </c>
      <c r="P65" s="56">
        <v>3048211.32</v>
      </c>
      <c r="T65" s="100">
        <v>1332838.05</v>
      </c>
      <c r="U65" s="100">
        <v>60000</v>
      </c>
      <c r="V65" s="100">
        <v>948.7</v>
      </c>
      <c r="W65" s="100">
        <v>1141080</v>
      </c>
      <c r="X65" s="100">
        <v>473317</v>
      </c>
      <c r="Y65" s="124">
        <v>1972181.2</v>
      </c>
      <c r="AC65" s="124">
        <v>656621.53</v>
      </c>
      <c r="AD65" s="124">
        <v>166511.9</v>
      </c>
    </row>
    <row r="66" spans="1:32" x14ac:dyDescent="0.25">
      <c r="A66" s="287" t="s">
        <v>1594</v>
      </c>
      <c r="B66" s="123">
        <v>107887.34</v>
      </c>
      <c r="C66" s="123">
        <v>0</v>
      </c>
      <c r="D66" s="123">
        <v>30806.49</v>
      </c>
      <c r="E66" s="56">
        <v>607516.91</v>
      </c>
      <c r="F66" s="56">
        <v>235188.11</v>
      </c>
      <c r="O66" s="56">
        <v>-5056.6899999999996</v>
      </c>
      <c r="P66" s="56">
        <v>1312112.72</v>
      </c>
      <c r="T66" s="100">
        <v>818761.81</v>
      </c>
      <c r="U66" s="100">
        <v>105000</v>
      </c>
      <c r="V66" s="100">
        <v>1249</v>
      </c>
      <c r="W66" s="100">
        <v>1743618</v>
      </c>
      <c r="X66" s="100">
        <v>360787</v>
      </c>
      <c r="Y66" s="124">
        <v>2341568</v>
      </c>
      <c r="AC66" s="124">
        <v>541597.26</v>
      </c>
      <c r="AD66" s="124">
        <v>197257.73</v>
      </c>
    </row>
    <row r="67" spans="1:32" x14ac:dyDescent="0.25">
      <c r="A67" s="56" t="s">
        <v>1574</v>
      </c>
      <c r="B67" s="123">
        <v>689150.03</v>
      </c>
      <c r="C67" s="123">
        <v>0</v>
      </c>
      <c r="D67" s="123">
        <v>59672.72</v>
      </c>
      <c r="E67" s="56">
        <v>873292.75</v>
      </c>
      <c r="F67" s="56">
        <v>267810.27</v>
      </c>
      <c r="O67" s="56">
        <v>1046991.61</v>
      </c>
      <c r="P67" s="56">
        <v>997975.02</v>
      </c>
      <c r="T67" s="100">
        <v>976218.7</v>
      </c>
      <c r="U67" s="100">
        <v>139880</v>
      </c>
      <c r="V67" s="100">
        <v>3142.55</v>
      </c>
      <c r="W67" s="100">
        <v>1330550</v>
      </c>
      <c r="X67" s="100">
        <v>147600</v>
      </c>
      <c r="Y67" s="124">
        <v>1809310</v>
      </c>
      <c r="AA67" s="124">
        <v>63360</v>
      </c>
      <c r="AB67" s="124">
        <v>15176</v>
      </c>
      <c r="AC67" s="124">
        <v>613461.63</v>
      </c>
      <c r="AD67" s="124">
        <v>132324.48000000001</v>
      </c>
    </row>
    <row r="68" spans="1:32" x14ac:dyDescent="0.25">
      <c r="A68" s="56" t="s">
        <v>1575</v>
      </c>
      <c r="B68" s="123">
        <v>130145.04</v>
      </c>
      <c r="C68" s="123">
        <v>0</v>
      </c>
      <c r="D68" s="123">
        <v>31920.25</v>
      </c>
      <c r="E68" s="56">
        <v>706740.8</v>
      </c>
      <c r="F68" s="56">
        <v>218208.21</v>
      </c>
      <c r="J68" s="275">
        <v>67440</v>
      </c>
      <c r="N68" s="56">
        <v>17348.560000000001</v>
      </c>
      <c r="O68" s="56">
        <v>-2763222.72</v>
      </c>
      <c r="P68" s="56">
        <v>4031791.24</v>
      </c>
      <c r="T68" s="100">
        <v>1242377.73</v>
      </c>
      <c r="V68" s="100">
        <v>1130.3399999999999</v>
      </c>
      <c r="W68" s="100">
        <v>1239480</v>
      </c>
      <c r="Y68" s="124">
        <v>1636800</v>
      </c>
      <c r="AA68" s="124">
        <v>201098</v>
      </c>
      <c r="AC68" s="124">
        <v>713324.12</v>
      </c>
      <c r="AD68" s="124">
        <v>98112.41</v>
      </c>
      <c r="AF68" s="124">
        <v>80184.320000000007</v>
      </c>
    </row>
    <row r="69" spans="1:32" x14ac:dyDescent="0.25">
      <c r="A69" s="287" t="s">
        <v>1576</v>
      </c>
      <c r="B69" s="123">
        <v>456394.57</v>
      </c>
      <c r="C69" s="123">
        <v>0</v>
      </c>
      <c r="D69" s="123">
        <v>23697.63</v>
      </c>
      <c r="E69" s="56">
        <v>270664.02</v>
      </c>
      <c r="F69" s="56">
        <v>466405.62</v>
      </c>
      <c r="J69" s="275">
        <v>0</v>
      </c>
      <c r="O69" s="56">
        <v>1306537.43</v>
      </c>
      <c r="P69" s="56">
        <v>73641.19</v>
      </c>
      <c r="T69" s="100">
        <v>2376906.7000000002</v>
      </c>
      <c r="U69" s="100">
        <v>456780</v>
      </c>
      <c r="V69" s="100">
        <v>3027.77</v>
      </c>
      <c r="W69" s="100">
        <v>2794560</v>
      </c>
      <c r="X69" s="100">
        <v>237991</v>
      </c>
      <c r="Y69" s="124">
        <v>3817607</v>
      </c>
      <c r="AA69" s="124">
        <v>4000</v>
      </c>
      <c r="AB69" s="124">
        <v>95074</v>
      </c>
      <c r="AC69" s="124">
        <v>1665439.81</v>
      </c>
      <c r="AD69" s="124">
        <v>119462.44</v>
      </c>
    </row>
    <row r="70" spans="1:32" x14ac:dyDescent="0.25">
      <c r="A70" s="56" t="s">
        <v>1577</v>
      </c>
      <c r="B70" s="123">
        <v>137871.41</v>
      </c>
      <c r="C70" s="123">
        <v>0</v>
      </c>
      <c r="D70" s="123">
        <v>77844.259999999995</v>
      </c>
      <c r="E70" s="56">
        <v>3</v>
      </c>
      <c r="F70" s="56">
        <v>7</v>
      </c>
      <c r="N70" s="56">
        <v>-334520.65000000002</v>
      </c>
      <c r="P70" s="56">
        <v>607615.71</v>
      </c>
      <c r="T70" s="100">
        <v>1031067.93</v>
      </c>
      <c r="U70" s="100">
        <v>68600</v>
      </c>
      <c r="V70" s="100">
        <v>1068.4100000000001</v>
      </c>
      <c r="W70" s="100">
        <v>1110240</v>
      </c>
      <c r="Y70" s="124">
        <v>1415412</v>
      </c>
      <c r="AC70" s="124">
        <v>653486.73</v>
      </c>
      <c r="AD70" s="124">
        <v>0</v>
      </c>
    </row>
    <row r="71" spans="1:32" x14ac:dyDescent="0.25">
      <c r="A71" s="56" t="s">
        <v>1578</v>
      </c>
      <c r="B71" s="123">
        <v>437853.63</v>
      </c>
      <c r="C71" s="123">
        <v>0</v>
      </c>
      <c r="D71" s="123">
        <v>29019.37</v>
      </c>
      <c r="E71" s="56">
        <v>710516.03</v>
      </c>
      <c r="F71" s="56">
        <v>1027575.39</v>
      </c>
      <c r="H71" s="275">
        <v>0</v>
      </c>
      <c r="K71" s="275">
        <v>0</v>
      </c>
      <c r="N71" s="56">
        <v>-612095.72</v>
      </c>
      <c r="O71" s="56">
        <v>-387812.86</v>
      </c>
      <c r="P71" s="56">
        <v>3812852.35</v>
      </c>
      <c r="T71" s="100">
        <v>219614.73</v>
      </c>
      <c r="V71" s="100">
        <v>195</v>
      </c>
      <c r="W71" s="100">
        <v>464624</v>
      </c>
      <c r="X71" s="100">
        <v>18350</v>
      </c>
      <c r="Y71" s="124">
        <v>1141512</v>
      </c>
      <c r="AC71" s="124">
        <v>637955.99</v>
      </c>
      <c r="AD71" s="124">
        <v>623143.32999999996</v>
      </c>
    </row>
    <row r="72" spans="1:32" x14ac:dyDescent="0.25">
      <c r="A72" s="56" t="s">
        <v>1579</v>
      </c>
      <c r="B72" s="123">
        <v>138650.26999999999</v>
      </c>
      <c r="C72" s="123">
        <v>3000</v>
      </c>
      <c r="D72" s="123">
        <v>25159.99</v>
      </c>
      <c r="E72" s="56">
        <v>663635.35</v>
      </c>
      <c r="F72" s="56">
        <v>185079.7</v>
      </c>
      <c r="O72" s="56">
        <v>-736700.29</v>
      </c>
      <c r="P72" s="56">
        <v>1909993.72</v>
      </c>
      <c r="T72" s="100">
        <v>1578298.71</v>
      </c>
      <c r="U72" s="100">
        <v>56300</v>
      </c>
      <c r="V72" s="100">
        <v>824.78</v>
      </c>
      <c r="W72" s="100">
        <v>1343286</v>
      </c>
      <c r="Y72" s="124">
        <v>1906628</v>
      </c>
      <c r="AB72" s="124">
        <v>4240</v>
      </c>
      <c r="AC72" s="124">
        <v>729157.82</v>
      </c>
      <c r="AD72" s="124">
        <v>179350.17</v>
      </c>
    </row>
    <row r="73" spans="1:32" x14ac:dyDescent="0.25">
      <c r="A73" s="56" t="s">
        <v>1580</v>
      </c>
      <c r="B73" s="123">
        <v>58915.07</v>
      </c>
      <c r="C73" s="123">
        <v>0</v>
      </c>
      <c r="D73" s="123">
        <v>80469.33</v>
      </c>
      <c r="E73" s="56">
        <v>314319.83</v>
      </c>
      <c r="F73" s="56">
        <v>31948.68</v>
      </c>
      <c r="N73" s="56">
        <v>0.01</v>
      </c>
      <c r="O73" s="56">
        <v>-704006.87</v>
      </c>
      <c r="P73" s="56">
        <v>1439320.15</v>
      </c>
      <c r="T73" s="100">
        <v>1757456.45</v>
      </c>
      <c r="U73" s="100">
        <v>259530</v>
      </c>
      <c r="V73" s="100">
        <v>649.83000000000004</v>
      </c>
      <c r="W73" s="100">
        <v>824544</v>
      </c>
      <c r="X73" s="100">
        <v>184000</v>
      </c>
      <c r="Y73" s="124">
        <v>1938179</v>
      </c>
      <c r="AA73" s="124">
        <v>95378</v>
      </c>
      <c r="AC73" s="124">
        <v>1001070.38</v>
      </c>
      <c r="AD73" s="124">
        <v>140966.28</v>
      </c>
    </row>
    <row r="74" spans="1:32" x14ac:dyDescent="0.25">
      <c r="A74" s="56" t="s">
        <v>1581</v>
      </c>
      <c r="B74" s="123">
        <v>235547.79</v>
      </c>
      <c r="C74" s="123">
        <v>0</v>
      </c>
      <c r="D74" s="123">
        <v>68691.3</v>
      </c>
      <c r="E74" s="56">
        <v>992867.43</v>
      </c>
      <c r="F74" s="56">
        <v>198639.05</v>
      </c>
      <c r="O74" s="56">
        <v>-3193460.62</v>
      </c>
      <c r="P74" s="56">
        <v>4868817.07</v>
      </c>
      <c r="T74" s="100">
        <v>1799184.17</v>
      </c>
      <c r="V74" s="100">
        <v>1733.06</v>
      </c>
      <c r="W74" s="100">
        <v>950180</v>
      </c>
      <c r="X74" s="100">
        <v>1000</v>
      </c>
      <c r="Y74" s="124">
        <v>1617710</v>
      </c>
      <c r="AA74" s="124">
        <v>214251</v>
      </c>
      <c r="AC74" s="124">
        <v>818527.08</v>
      </c>
      <c r="AD74" s="124">
        <v>136314.03</v>
      </c>
    </row>
    <row r="75" spans="1:32" x14ac:dyDescent="0.25">
      <c r="A75" s="56" t="s">
        <v>1582</v>
      </c>
      <c r="B75" s="123">
        <v>55500.82</v>
      </c>
      <c r="C75" s="123">
        <v>6253</v>
      </c>
      <c r="D75" s="123">
        <v>9175.99</v>
      </c>
      <c r="E75" s="56">
        <v>481213.29</v>
      </c>
      <c r="F75" s="56">
        <v>161130.69</v>
      </c>
      <c r="H75" s="275">
        <v>120800</v>
      </c>
      <c r="N75" s="56">
        <v>240</v>
      </c>
      <c r="O75" s="56">
        <v>658541.43999999994</v>
      </c>
      <c r="P75" s="56">
        <v>310741.76000000001</v>
      </c>
      <c r="Q75" s="100">
        <v>0</v>
      </c>
      <c r="S75" s="100">
        <v>0</v>
      </c>
      <c r="T75" s="100">
        <v>958769.7</v>
      </c>
      <c r="U75" s="100">
        <v>156000</v>
      </c>
      <c r="V75" s="100">
        <v>632.69000000000005</v>
      </c>
      <c r="W75" s="100">
        <v>663728</v>
      </c>
      <c r="X75" s="100">
        <v>125000</v>
      </c>
      <c r="Y75" s="124">
        <v>835369</v>
      </c>
      <c r="AB75" s="124">
        <v>8000</v>
      </c>
      <c r="AC75" s="124">
        <v>1065483.46</v>
      </c>
      <c r="AD75" s="124">
        <v>206543.34</v>
      </c>
    </row>
    <row r="76" spans="1:32" x14ac:dyDescent="0.25">
      <c r="A76" s="56" t="s">
        <v>1583</v>
      </c>
      <c r="B76" s="123">
        <v>93496.02</v>
      </c>
      <c r="C76" s="123">
        <v>32872</v>
      </c>
      <c r="D76" s="123">
        <v>40702.18</v>
      </c>
      <c r="E76" s="56">
        <v>248587.87</v>
      </c>
      <c r="F76" s="56">
        <v>161843.35999999999</v>
      </c>
      <c r="L76" s="275">
        <v>320</v>
      </c>
      <c r="O76" s="56">
        <v>-2536623.65</v>
      </c>
      <c r="P76" s="56">
        <v>3225580.14</v>
      </c>
      <c r="T76" s="100">
        <v>1095722</v>
      </c>
      <c r="U76" s="100">
        <v>89560</v>
      </c>
      <c r="V76" s="100">
        <v>660.21</v>
      </c>
      <c r="W76" s="100">
        <v>875340</v>
      </c>
      <c r="X76" s="100">
        <v>500</v>
      </c>
      <c r="Y76" s="124">
        <v>1370190</v>
      </c>
      <c r="AC76" s="124">
        <v>505621.75</v>
      </c>
      <c r="AD76" s="124">
        <v>140573.51999999999</v>
      </c>
    </row>
    <row r="77" spans="1:32" x14ac:dyDescent="0.25">
      <c r="A77" s="56" t="s">
        <v>1584</v>
      </c>
      <c r="B77" s="123">
        <v>346568.86</v>
      </c>
      <c r="C77" s="123">
        <v>0</v>
      </c>
      <c r="D77" s="123">
        <v>22392.53</v>
      </c>
      <c r="E77" s="56">
        <v>494000.13</v>
      </c>
      <c r="F77" s="56">
        <v>294689.96000000002</v>
      </c>
      <c r="H77" s="275">
        <v>16632.95</v>
      </c>
      <c r="M77" s="56">
        <v>179525</v>
      </c>
      <c r="O77" s="56">
        <v>-857035.03</v>
      </c>
      <c r="P77" s="56">
        <v>2484321.89</v>
      </c>
      <c r="T77" s="100">
        <v>1891620.47</v>
      </c>
      <c r="V77" s="100">
        <v>2206.7199999999998</v>
      </c>
      <c r="W77" s="100">
        <v>661100</v>
      </c>
      <c r="X77" s="100">
        <v>78000</v>
      </c>
      <c r="Y77" s="124">
        <v>1549033</v>
      </c>
      <c r="AA77" s="124">
        <v>63068</v>
      </c>
      <c r="AB77" s="124">
        <v>41772</v>
      </c>
      <c r="AC77" s="124">
        <v>1354411.49</v>
      </c>
      <c r="AD77" s="124">
        <v>140223</v>
      </c>
    </row>
    <row r="78" spans="1:32" x14ac:dyDescent="0.25">
      <c r="A78" s="56" t="s">
        <v>1592</v>
      </c>
      <c r="B78" s="123">
        <v>59117.88</v>
      </c>
      <c r="C78" s="123">
        <v>0</v>
      </c>
      <c r="D78" s="123">
        <v>35901.31</v>
      </c>
      <c r="E78" s="56">
        <v>330247.92</v>
      </c>
      <c r="F78" s="56">
        <v>53369.45</v>
      </c>
      <c r="N78" s="56">
        <v>-855969.29</v>
      </c>
      <c r="P78" s="56">
        <v>1412549.96</v>
      </c>
      <c r="T78" s="100">
        <v>854194.04</v>
      </c>
      <c r="V78" s="100">
        <v>590.99</v>
      </c>
      <c r="W78" s="100">
        <v>892430</v>
      </c>
      <c r="X78" s="100">
        <v>296670</v>
      </c>
      <c r="Y78" s="124">
        <v>1450080</v>
      </c>
      <c r="AC78" s="124">
        <v>359229.2</v>
      </c>
      <c r="AD78" s="124">
        <v>138919.94</v>
      </c>
    </row>
    <row r="79" spans="1:32" x14ac:dyDescent="0.25">
      <c r="A79" s="56" t="s">
        <v>1595</v>
      </c>
      <c r="B79" s="123">
        <v>379868.71</v>
      </c>
      <c r="C79" s="123">
        <v>0</v>
      </c>
      <c r="D79" s="123">
        <v>38074.230000000003</v>
      </c>
      <c r="E79" s="56">
        <v>803025.32</v>
      </c>
      <c r="F79" s="56">
        <v>16443.16</v>
      </c>
      <c r="G79" s="275">
        <v>900</v>
      </c>
      <c r="N79" s="56">
        <v>-4736298.58</v>
      </c>
      <c r="O79" s="56">
        <v>3765195.32</v>
      </c>
      <c r="P79" s="56">
        <v>2368149.29</v>
      </c>
      <c r="Q79" s="100">
        <v>0</v>
      </c>
      <c r="T79" s="100">
        <v>931821.3</v>
      </c>
      <c r="U79" s="100">
        <v>86700</v>
      </c>
      <c r="V79" s="100">
        <v>1797.66</v>
      </c>
      <c r="W79" s="100">
        <v>1264357.5</v>
      </c>
      <c r="X79" s="100">
        <v>70600</v>
      </c>
      <c r="Y79" s="124">
        <v>1575319.5</v>
      </c>
      <c r="AC79" s="124">
        <v>715270.8</v>
      </c>
      <c r="AD79" s="124">
        <v>117406.77</v>
      </c>
    </row>
    <row r="80" spans="1:32" x14ac:dyDescent="0.25">
      <c r="A80" s="56" t="s">
        <v>1585</v>
      </c>
      <c r="B80" s="123">
        <v>109005.9</v>
      </c>
      <c r="C80" s="123">
        <v>0</v>
      </c>
      <c r="D80" s="123">
        <v>35002.300000000003</v>
      </c>
      <c r="E80" s="56">
        <v>524059.56</v>
      </c>
      <c r="F80" s="56">
        <v>376593.54</v>
      </c>
      <c r="H80" s="275">
        <v>20460</v>
      </c>
      <c r="O80" s="56">
        <v>-1142614.2</v>
      </c>
      <c r="P80" s="56">
        <v>2500428.33</v>
      </c>
      <c r="T80" s="100">
        <v>1186212.99</v>
      </c>
      <c r="V80" s="100">
        <v>733.53</v>
      </c>
      <c r="W80" s="100">
        <v>1012630</v>
      </c>
      <c r="X80" s="100">
        <v>216900</v>
      </c>
      <c r="Y80" s="124">
        <v>1632490</v>
      </c>
      <c r="AB80" s="124">
        <v>17756.86</v>
      </c>
      <c r="AC80" s="124">
        <v>763996.53</v>
      </c>
      <c r="AD80" s="124">
        <v>197722.96</v>
      </c>
    </row>
    <row r="81" spans="1:32" x14ac:dyDescent="0.25">
      <c r="A81" s="56" t="s">
        <v>1586</v>
      </c>
      <c r="B81" s="123">
        <v>78477.72</v>
      </c>
      <c r="C81" s="123">
        <v>0</v>
      </c>
      <c r="D81" s="123">
        <v>67320.56</v>
      </c>
      <c r="E81" s="56">
        <v>5</v>
      </c>
      <c r="F81" s="56">
        <v>276419.5</v>
      </c>
      <c r="H81" s="275">
        <v>15020.92</v>
      </c>
      <c r="O81" s="56">
        <v>-1549781.43</v>
      </c>
      <c r="P81" s="56">
        <v>2140561.41</v>
      </c>
      <c r="T81" s="100">
        <v>767657.17</v>
      </c>
      <c r="U81" s="100">
        <v>134975</v>
      </c>
      <c r="V81" s="100">
        <v>890.26</v>
      </c>
      <c r="W81" s="100">
        <v>478250</v>
      </c>
      <c r="X81" s="100">
        <v>118395</v>
      </c>
      <c r="Y81" s="124">
        <v>1127892</v>
      </c>
      <c r="AB81" s="124">
        <v>19375</v>
      </c>
      <c r="AC81" s="124">
        <v>325060.12</v>
      </c>
      <c r="AD81" s="124">
        <v>80224.429999999993</v>
      </c>
    </row>
    <row r="82" spans="1:32" x14ac:dyDescent="0.25">
      <c r="A82" s="56" t="s">
        <v>1587</v>
      </c>
      <c r="B82" s="123">
        <v>153728.88</v>
      </c>
      <c r="C82" s="123">
        <v>0</v>
      </c>
      <c r="D82" s="123">
        <v>41270.839999999997</v>
      </c>
      <c r="E82" s="56">
        <v>914176.42</v>
      </c>
      <c r="F82" s="56">
        <v>688039.58</v>
      </c>
      <c r="H82" s="275">
        <v>41550</v>
      </c>
      <c r="O82" s="56">
        <v>-86420.58</v>
      </c>
      <c r="P82" s="56">
        <v>2191938.59</v>
      </c>
      <c r="T82" s="100">
        <v>1344689.64</v>
      </c>
      <c r="U82" s="100">
        <v>220650</v>
      </c>
      <c r="V82" s="100">
        <v>1656.25</v>
      </c>
      <c r="W82" s="100">
        <v>1117990</v>
      </c>
      <c r="X82" s="100">
        <v>175400</v>
      </c>
      <c r="Y82" s="124">
        <v>1885894.02</v>
      </c>
      <c r="AC82" s="124">
        <v>647430.25</v>
      </c>
      <c r="AD82" s="124">
        <v>340849.91</v>
      </c>
    </row>
    <row r="83" spans="1:32" x14ac:dyDescent="0.25">
      <c r="A83" s="56" t="s">
        <v>1588</v>
      </c>
      <c r="B83" s="123">
        <v>393178.4</v>
      </c>
      <c r="C83" s="123">
        <v>0</v>
      </c>
      <c r="D83" s="123">
        <v>105316.68</v>
      </c>
      <c r="E83" s="56">
        <v>1188263.42</v>
      </c>
      <c r="F83" s="56">
        <v>446515.18</v>
      </c>
      <c r="H83" s="275">
        <v>22606.3</v>
      </c>
      <c r="O83" s="56">
        <v>-2309443.56</v>
      </c>
      <c r="P83" s="56">
        <v>4194803.6500000004</v>
      </c>
      <c r="T83" s="100">
        <v>1939220.34</v>
      </c>
      <c r="U83" s="100">
        <v>266700</v>
      </c>
      <c r="V83" s="100">
        <v>2122.94</v>
      </c>
      <c r="W83" s="100">
        <v>1611932</v>
      </c>
      <c r="X83" s="100">
        <v>209600</v>
      </c>
      <c r="Y83" s="124">
        <v>2061772</v>
      </c>
      <c r="AA83" s="124">
        <v>9500</v>
      </c>
      <c r="AB83" s="124">
        <v>46134.54</v>
      </c>
      <c r="AC83" s="124">
        <v>807462.2</v>
      </c>
      <c r="AD83" s="124">
        <v>370863.25</v>
      </c>
    </row>
    <row r="84" spans="1:32" x14ac:dyDescent="0.25">
      <c r="A84" s="287" t="s">
        <v>1589</v>
      </c>
      <c r="B84" s="123">
        <v>19001.439999999999</v>
      </c>
      <c r="C84" s="123">
        <v>0</v>
      </c>
      <c r="D84" s="123">
        <v>19353.990000000002</v>
      </c>
      <c r="E84" s="56">
        <v>714008.34</v>
      </c>
      <c r="F84" s="56">
        <v>266254.61</v>
      </c>
      <c r="H84" s="275">
        <v>30300</v>
      </c>
      <c r="O84" s="56">
        <v>-518538.97</v>
      </c>
      <c r="P84" s="56">
        <v>2119139.65</v>
      </c>
      <c r="T84" s="100">
        <v>700843.28</v>
      </c>
      <c r="V84" s="100">
        <v>682.11</v>
      </c>
      <c r="W84" s="100">
        <v>911100</v>
      </c>
      <c r="X84" s="100">
        <v>112500</v>
      </c>
      <c r="Y84" s="124">
        <v>1383374</v>
      </c>
      <c r="AC84" s="124">
        <v>443420.43</v>
      </c>
      <c r="AD84" s="124">
        <v>269707.26</v>
      </c>
    </row>
    <row r="85" spans="1:32" x14ac:dyDescent="0.25">
      <c r="A85" s="56" t="s">
        <v>1590</v>
      </c>
      <c r="B85" s="123">
        <v>470653.36</v>
      </c>
      <c r="C85" s="123">
        <v>0</v>
      </c>
      <c r="D85" s="123">
        <v>60814.09</v>
      </c>
      <c r="E85" s="56">
        <v>322504.96000000002</v>
      </c>
      <c r="F85" s="56">
        <v>451873.26</v>
      </c>
      <c r="H85" s="275">
        <v>33975</v>
      </c>
      <c r="O85" s="56">
        <v>629119.84</v>
      </c>
      <c r="P85" s="56">
        <v>1096893.17</v>
      </c>
      <c r="T85" s="100">
        <v>1059301.5</v>
      </c>
      <c r="U85" s="100">
        <v>511000</v>
      </c>
      <c r="V85" s="100">
        <v>958</v>
      </c>
      <c r="W85" s="100">
        <v>1443730</v>
      </c>
      <c r="X85" s="100">
        <v>209260.55</v>
      </c>
      <c r="Y85" s="124">
        <v>1967640</v>
      </c>
      <c r="AA85" s="124">
        <v>18462</v>
      </c>
      <c r="AB85" s="124">
        <v>31880</v>
      </c>
      <c r="AC85" s="124">
        <v>866392.37</v>
      </c>
      <c r="AD85" s="124">
        <v>281404.02</v>
      </c>
    </row>
    <row r="86" spans="1:32" x14ac:dyDescent="0.25">
      <c r="A86" s="56" t="s">
        <v>1591</v>
      </c>
      <c r="B86" s="123">
        <v>411280.51</v>
      </c>
      <c r="C86" s="123">
        <v>0</v>
      </c>
      <c r="D86" s="123">
        <v>28778.2</v>
      </c>
      <c r="E86" s="56">
        <v>458127.24</v>
      </c>
      <c r="F86" s="56">
        <v>293425.25</v>
      </c>
      <c r="H86" s="275">
        <v>24565.9</v>
      </c>
      <c r="O86" s="56">
        <v>-1603972.22</v>
      </c>
      <c r="P86" s="56">
        <v>3207738.11</v>
      </c>
      <c r="T86" s="100">
        <v>870101.31</v>
      </c>
      <c r="U86" s="100">
        <v>150575</v>
      </c>
      <c r="V86" s="100">
        <v>2105.02</v>
      </c>
      <c r="W86" s="100">
        <v>1367190</v>
      </c>
      <c r="X86" s="100">
        <v>191600</v>
      </c>
      <c r="Y86" s="124">
        <v>1672215</v>
      </c>
      <c r="AC86" s="124">
        <v>761493.45</v>
      </c>
      <c r="AD86" s="124">
        <v>314105.46999999997</v>
      </c>
      <c r="AF86" s="124">
        <v>2000</v>
      </c>
    </row>
    <row r="99" spans="1:1" x14ac:dyDescent="0.25">
      <c r="A99" s="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P94"/>
  <sheetViews>
    <sheetView topLeftCell="AD1" zoomScale="53" zoomScaleNormal="53" workbookViewId="0">
      <selection activeCell="AO22" sqref="AO22"/>
    </sheetView>
  </sheetViews>
  <sheetFormatPr defaultColWidth="2.69921875" defaultRowHeight="13.8" x14ac:dyDescent="0.25"/>
  <cols>
    <col min="1" max="1" width="5.5" bestFit="1" customWidth="1"/>
    <col min="2" max="2" width="14.69921875" customWidth="1"/>
    <col min="3" max="3" width="7.5" style="74" bestFit="1" customWidth="1"/>
    <col min="4" max="4" width="44.59765625" style="74" bestFit="1" customWidth="1"/>
    <col min="5" max="5" width="44.8984375" style="56" bestFit="1" customWidth="1"/>
    <col min="6" max="6" width="34.8984375" style="123" bestFit="1" customWidth="1"/>
    <col min="7" max="7" width="33.8984375" style="123" bestFit="1" customWidth="1"/>
    <col min="8" max="8" width="25.5" style="123" bestFit="1" customWidth="1"/>
    <col min="9" max="10" width="17" style="56" bestFit="1" customWidth="1"/>
    <col min="11" max="11" width="19.09765625" style="275" bestFit="1" customWidth="1"/>
    <col min="12" max="12" width="21" style="275" bestFit="1" customWidth="1"/>
    <col min="13" max="13" width="21.3984375" style="275" bestFit="1" customWidth="1"/>
    <col min="14" max="14" width="20.5" style="275" bestFit="1" customWidth="1"/>
    <col min="15" max="16" width="22.8984375" style="275" bestFit="1" customWidth="1"/>
    <col min="17" max="17" width="24.8984375" style="56" bestFit="1" customWidth="1"/>
    <col min="18" max="19" width="28.59765625" style="56" bestFit="1" customWidth="1"/>
    <col min="20" max="20" width="17" style="56" bestFit="1" customWidth="1"/>
    <col min="21" max="21" width="28.8984375" style="100" bestFit="1" customWidth="1"/>
    <col min="22" max="22" width="24.69921875" style="100" bestFit="1" customWidth="1"/>
    <col min="23" max="23" width="46" style="100" bestFit="1" customWidth="1"/>
    <col min="24" max="24" width="46.59765625" style="100" bestFit="1" customWidth="1"/>
    <col min="25" max="25" width="30.09765625" style="100" bestFit="1" customWidth="1"/>
    <col min="26" max="26" width="57" style="100" bestFit="1" customWidth="1"/>
    <col min="27" max="27" width="17" style="100" bestFit="1" customWidth="1"/>
    <col min="28" max="28" width="21.59765625" style="124" bestFit="1" customWidth="1"/>
    <col min="29" max="29" width="28" style="124" bestFit="1" customWidth="1"/>
    <col min="30" max="30" width="26.3984375" style="124" bestFit="1" customWidth="1"/>
    <col min="31" max="34" width="26.3984375" style="124" customWidth="1"/>
    <col min="35" max="35" width="44.8984375" style="124" bestFit="1" customWidth="1"/>
    <col min="36" max="36" width="34.69921875" style="124" bestFit="1" customWidth="1"/>
    <col min="37" max="37" width="16.3984375" style="98" customWidth="1"/>
    <col min="38" max="38" width="13.5" style="37" bestFit="1" customWidth="1"/>
    <col min="39" max="39" width="17.3984375" style="15" bestFit="1" customWidth="1"/>
    <col min="40" max="40" width="17.59765625" style="18" bestFit="1" customWidth="1"/>
    <col min="41" max="41" width="19.09765625" style="27" bestFit="1" customWidth="1"/>
    <col min="42" max="42" width="14.59765625" style="72" bestFit="1" customWidth="1"/>
  </cols>
  <sheetData>
    <row r="1" spans="1:42" x14ac:dyDescent="0.25">
      <c r="E1" s="56" t="s">
        <v>590</v>
      </c>
      <c r="F1" s="123" t="s">
        <v>1438</v>
      </c>
      <c r="G1" s="123" t="s">
        <v>1439</v>
      </c>
      <c r="H1" s="123" t="s">
        <v>1440</v>
      </c>
      <c r="I1" s="56" t="s">
        <v>1442</v>
      </c>
      <c r="J1" s="56" t="s">
        <v>1443</v>
      </c>
      <c r="K1" s="275" t="s">
        <v>1445</v>
      </c>
      <c r="L1" s="275" t="s">
        <v>1446</v>
      </c>
      <c r="M1" s="275" t="s">
        <v>1504</v>
      </c>
      <c r="N1" s="275" t="s">
        <v>1448</v>
      </c>
      <c r="O1" s="275" t="s">
        <v>1449</v>
      </c>
      <c r="P1" s="275" t="s">
        <v>1505</v>
      </c>
      <c r="Q1" s="56" t="s">
        <v>1450</v>
      </c>
      <c r="R1" s="56" t="s">
        <v>1451</v>
      </c>
      <c r="S1" s="56" t="s">
        <v>1452</v>
      </c>
      <c r="T1" s="56" t="s">
        <v>1453</v>
      </c>
      <c r="U1" s="100" t="s">
        <v>1454</v>
      </c>
      <c r="V1" s="100" t="s">
        <v>1506</v>
      </c>
      <c r="W1" s="100" t="s">
        <v>1507</v>
      </c>
      <c r="X1" s="100" t="s">
        <v>1455</v>
      </c>
      <c r="Y1" s="100" t="s">
        <v>1456</v>
      </c>
      <c r="Z1" s="100" t="s">
        <v>1457</v>
      </c>
      <c r="AA1" s="100" t="s">
        <v>1458</v>
      </c>
      <c r="AB1" s="100" t="s">
        <v>1459</v>
      </c>
      <c r="AC1" s="124" t="s">
        <v>1460</v>
      </c>
      <c r="AD1" s="124" t="s">
        <v>1508</v>
      </c>
      <c r="AE1" s="124" t="s">
        <v>1461</v>
      </c>
      <c r="AF1" s="124" t="s">
        <v>1462</v>
      </c>
      <c r="AG1" s="124" t="s">
        <v>1463</v>
      </c>
      <c r="AH1" s="124" t="s">
        <v>1464</v>
      </c>
      <c r="AI1" s="124" t="s">
        <v>1465</v>
      </c>
      <c r="AJ1" s="124" t="s">
        <v>1467</v>
      </c>
      <c r="AK1" s="85" t="s">
        <v>6</v>
      </c>
      <c r="AL1" s="21" t="s">
        <v>7</v>
      </c>
      <c r="AM1" s="70" t="s">
        <v>8</v>
      </c>
      <c r="AN1" s="83" t="s">
        <v>9</v>
      </c>
      <c r="AO1" s="22" t="s">
        <v>10</v>
      </c>
      <c r="AP1" s="71" t="s">
        <v>11</v>
      </c>
    </row>
    <row r="2" spans="1:42" x14ac:dyDescent="0.25">
      <c r="B2" t="s">
        <v>57</v>
      </c>
      <c r="C2" s="74" t="s">
        <v>168</v>
      </c>
      <c r="E2" s="56" t="s">
        <v>591</v>
      </c>
      <c r="F2" s="123" t="s">
        <v>1468</v>
      </c>
      <c r="G2" s="123" t="s">
        <v>1469</v>
      </c>
      <c r="H2" s="123" t="s">
        <v>1470</v>
      </c>
      <c r="I2" s="56" t="s">
        <v>1472</v>
      </c>
      <c r="J2" s="56" t="s">
        <v>1473</v>
      </c>
      <c r="K2" s="275" t="s">
        <v>1475</v>
      </c>
      <c r="L2" s="275" t="s">
        <v>1476</v>
      </c>
      <c r="M2" s="275" t="s">
        <v>1509</v>
      </c>
      <c r="N2" s="275" t="s">
        <v>1478</v>
      </c>
      <c r="O2" s="275" t="s">
        <v>1479</v>
      </c>
      <c r="P2" s="275" t="s">
        <v>1510</v>
      </c>
      <c r="Q2" s="56" t="s">
        <v>1480</v>
      </c>
      <c r="R2" s="56" t="s">
        <v>1481</v>
      </c>
      <c r="S2" s="56" t="s">
        <v>1482</v>
      </c>
      <c r="T2" s="56" t="s">
        <v>1483</v>
      </c>
      <c r="U2" s="100" t="s">
        <v>1484</v>
      </c>
      <c r="V2" s="100" t="s">
        <v>1511</v>
      </c>
      <c r="W2" s="100" t="s">
        <v>1512</v>
      </c>
      <c r="X2" s="100" t="s">
        <v>1485</v>
      </c>
      <c r="Y2" s="100" t="s">
        <v>1486</v>
      </c>
      <c r="Z2" s="100" t="s">
        <v>1487</v>
      </c>
      <c r="AA2" s="100" t="s">
        <v>1488</v>
      </c>
      <c r="AB2" s="100" t="s">
        <v>1489</v>
      </c>
      <c r="AC2" s="124" t="s">
        <v>1490</v>
      </c>
      <c r="AD2" s="124" t="s">
        <v>1513</v>
      </c>
      <c r="AE2" s="124" t="s">
        <v>1491</v>
      </c>
      <c r="AF2" s="124" t="s">
        <v>1492</v>
      </c>
      <c r="AG2" s="124" t="s">
        <v>1493</v>
      </c>
      <c r="AH2" s="124" t="s">
        <v>1494</v>
      </c>
      <c r="AI2" s="124" t="s">
        <v>1495</v>
      </c>
      <c r="AJ2" s="124" t="s">
        <v>1497</v>
      </c>
      <c r="AK2" s="85"/>
      <c r="AL2" s="21"/>
      <c r="AM2" s="70"/>
      <c r="AN2" s="20"/>
      <c r="AO2" s="24"/>
      <c r="AP2" s="16"/>
    </row>
    <row r="3" spans="1:42" x14ac:dyDescent="0.25">
      <c r="E3" s="56" t="s">
        <v>592</v>
      </c>
      <c r="F3" s="123">
        <v>22432469.850000001</v>
      </c>
      <c r="G3" s="123">
        <v>912944.59</v>
      </c>
      <c r="H3" s="123">
        <v>4648640.41</v>
      </c>
      <c r="I3" s="56">
        <v>53513798.82</v>
      </c>
      <c r="J3" s="56">
        <v>42209978.799999997</v>
      </c>
      <c r="K3" s="275">
        <v>120900</v>
      </c>
      <c r="L3" s="275">
        <v>1554277.19</v>
      </c>
      <c r="M3" s="275">
        <v>0</v>
      </c>
      <c r="N3" s="275">
        <v>67440</v>
      </c>
      <c r="O3" s="275">
        <v>35.04</v>
      </c>
      <c r="P3" s="275">
        <v>320</v>
      </c>
      <c r="Q3" s="56">
        <v>385262</v>
      </c>
      <c r="R3" s="56">
        <v>-9599981.5</v>
      </c>
      <c r="S3" s="56">
        <v>-53557381.170000002</v>
      </c>
      <c r="T3" s="56">
        <v>189694652.86000001</v>
      </c>
      <c r="U3" s="100">
        <v>0</v>
      </c>
      <c r="V3" s="100">
        <v>0</v>
      </c>
      <c r="W3" s="100">
        <v>0</v>
      </c>
      <c r="X3" s="100">
        <v>113728452.17</v>
      </c>
      <c r="Y3" s="100">
        <v>16595957</v>
      </c>
      <c r="Z3" s="100">
        <v>127182.3</v>
      </c>
      <c r="AA3" s="100">
        <v>103960533.5</v>
      </c>
      <c r="AB3" s="100">
        <v>36392156.950000003</v>
      </c>
      <c r="AC3" s="124">
        <v>159773981.08000001</v>
      </c>
      <c r="AD3" s="124">
        <v>16900</v>
      </c>
      <c r="AE3" s="124">
        <v>777563</v>
      </c>
      <c r="AF3" s="124">
        <v>362770.4</v>
      </c>
      <c r="AG3" s="124">
        <v>74729335.560000002</v>
      </c>
      <c r="AH3" s="124">
        <v>19486023.02</v>
      </c>
      <c r="AI3" s="124">
        <v>106840</v>
      </c>
      <c r="AJ3" s="124">
        <v>224259.32</v>
      </c>
      <c r="AK3" s="85">
        <f t="shared" ref="AK3:AP3" si="0">SUM(AK4:AK86)</f>
        <v>27994054.849999998</v>
      </c>
      <c r="AL3" s="21">
        <f t="shared" si="0"/>
        <v>1742972.23</v>
      </c>
      <c r="AM3" s="70">
        <f t="shared" si="0"/>
        <v>26251082.619999994</v>
      </c>
      <c r="AN3" s="20">
        <f t="shared" si="0"/>
        <v>270804281.92000002</v>
      </c>
      <c r="AO3" s="24">
        <f t="shared" si="0"/>
        <v>255477672.38</v>
      </c>
      <c r="AP3" s="106">
        <f t="shared" si="0"/>
        <v>15326609.539999995</v>
      </c>
    </row>
    <row r="4" spans="1:42" x14ac:dyDescent="0.25">
      <c r="A4" t="s">
        <v>281</v>
      </c>
      <c r="B4" t="s">
        <v>0</v>
      </c>
      <c r="C4" s="74">
        <v>5737</v>
      </c>
      <c r="D4" s="74" t="s">
        <v>605</v>
      </c>
      <c r="E4" s="287" t="s">
        <v>1514</v>
      </c>
      <c r="F4" s="123">
        <v>323335.26</v>
      </c>
      <c r="G4" s="123">
        <v>11569</v>
      </c>
      <c r="H4" s="123">
        <v>48392.88</v>
      </c>
      <c r="I4" s="56">
        <v>1746619.37</v>
      </c>
      <c r="J4" s="56">
        <v>238299.35</v>
      </c>
      <c r="L4" s="275">
        <v>15300</v>
      </c>
      <c r="S4" s="56">
        <v>2457541.08</v>
      </c>
      <c r="T4" s="56">
        <v>198336.84</v>
      </c>
      <c r="U4" s="100">
        <v>0</v>
      </c>
      <c r="X4" s="100">
        <v>1438560.14</v>
      </c>
      <c r="Y4" s="100">
        <v>145950</v>
      </c>
      <c r="Z4" s="100">
        <v>1553.34</v>
      </c>
      <c r="AA4" s="100">
        <v>1514400</v>
      </c>
      <c r="AB4" s="100">
        <v>284317</v>
      </c>
      <c r="AC4" s="124">
        <v>2316420</v>
      </c>
      <c r="AG4" s="124">
        <v>765730.37</v>
      </c>
      <c r="AH4" s="124">
        <v>180468.17</v>
      </c>
      <c r="AK4" s="98">
        <f t="shared" ref="AK4:AK35" si="1">SUM(F4:H4)</f>
        <v>383297.14</v>
      </c>
      <c r="AL4" s="44">
        <f t="shared" ref="AL4:AL35" si="2">SUM(K4:P4)</f>
        <v>15300</v>
      </c>
      <c r="AM4" s="104">
        <f>AK4-AL4</f>
        <v>367997.14</v>
      </c>
      <c r="AN4" s="105">
        <f>SUM(U4:AB4)</f>
        <v>3384780.48</v>
      </c>
      <c r="AO4" s="29">
        <f>SUM(AC4:AJ4)</f>
        <v>3262618.54</v>
      </c>
      <c r="AP4" s="106">
        <f>AN4-AO4</f>
        <v>122161.93999999994</v>
      </c>
    </row>
    <row r="5" spans="1:42" x14ac:dyDescent="0.25">
      <c r="A5" t="s">
        <v>281</v>
      </c>
      <c r="B5" t="s">
        <v>0</v>
      </c>
      <c r="C5" s="74">
        <v>4213</v>
      </c>
      <c r="D5" s="74" t="s">
        <v>606</v>
      </c>
      <c r="E5" s="287" t="s">
        <v>1515</v>
      </c>
      <c r="F5" s="123">
        <v>240476.98</v>
      </c>
      <c r="G5" s="123">
        <v>115460.75</v>
      </c>
      <c r="H5" s="123">
        <v>54551.839999999997</v>
      </c>
      <c r="I5" s="56">
        <v>669730.41</v>
      </c>
      <c r="J5" s="56">
        <v>263336.46000000002</v>
      </c>
      <c r="L5" s="275">
        <v>11350</v>
      </c>
      <c r="S5" s="56">
        <v>-809755.42</v>
      </c>
      <c r="T5" s="56">
        <v>2159407.13</v>
      </c>
      <c r="X5" s="100">
        <v>1526282.62</v>
      </c>
      <c r="Y5" s="100">
        <v>426800</v>
      </c>
      <c r="Z5" s="100">
        <v>1476.49</v>
      </c>
      <c r="AA5" s="100">
        <v>1620160</v>
      </c>
      <c r="AB5" s="100">
        <v>380587</v>
      </c>
      <c r="AC5" s="124">
        <v>2622700</v>
      </c>
      <c r="AG5" s="124">
        <v>823109.85</v>
      </c>
      <c r="AH5" s="124">
        <v>166012.53</v>
      </c>
      <c r="AK5" s="98">
        <f t="shared" si="1"/>
        <v>410489.56999999995</v>
      </c>
      <c r="AL5" s="44">
        <f t="shared" si="2"/>
        <v>11350</v>
      </c>
      <c r="AM5" s="104">
        <f t="shared" ref="AM5:AM68" si="3">AK5-AL5</f>
        <v>399139.56999999995</v>
      </c>
      <c r="AN5" s="105">
        <f t="shared" ref="AN5:AN68" si="4">SUM(U5:AB5)</f>
        <v>3955306.1100000003</v>
      </c>
      <c r="AO5" s="29">
        <f t="shared" ref="AO5:AO68" si="5">SUM(AC5:AJ5)</f>
        <v>3611822.38</v>
      </c>
      <c r="AP5" s="106">
        <f t="shared" ref="AP5:AP68" si="6">AN5-AO5</f>
        <v>343483.73000000045</v>
      </c>
    </row>
    <row r="6" spans="1:42" x14ac:dyDescent="0.25">
      <c r="A6" t="s">
        <v>281</v>
      </c>
      <c r="B6" t="s">
        <v>0</v>
      </c>
      <c r="C6" s="74">
        <v>4949</v>
      </c>
      <c r="D6" s="74" t="s">
        <v>607</v>
      </c>
      <c r="E6" s="287" t="s">
        <v>1516</v>
      </c>
      <c r="F6" s="123">
        <v>437935.51</v>
      </c>
      <c r="G6" s="123">
        <v>84887.6</v>
      </c>
      <c r="H6" s="123">
        <v>98195.67</v>
      </c>
      <c r="I6" s="56">
        <v>977596.09</v>
      </c>
      <c r="J6" s="56">
        <v>760768.85</v>
      </c>
      <c r="L6" s="275">
        <v>13950</v>
      </c>
      <c r="S6" s="56">
        <v>-1289093.46</v>
      </c>
      <c r="T6" s="56">
        <v>3104237.14</v>
      </c>
      <c r="X6" s="100">
        <v>1299490.6599999999</v>
      </c>
      <c r="Y6" s="100">
        <v>346530</v>
      </c>
      <c r="Z6" s="100">
        <v>1803.04</v>
      </c>
      <c r="AA6" s="100">
        <v>1250160</v>
      </c>
      <c r="AB6" s="100">
        <v>1513167</v>
      </c>
      <c r="AC6" s="124">
        <v>1947620</v>
      </c>
      <c r="AG6" s="124">
        <v>1386847.57</v>
      </c>
      <c r="AH6" s="124">
        <v>278044.09000000003</v>
      </c>
      <c r="AK6" s="98">
        <f t="shared" si="1"/>
        <v>621018.78</v>
      </c>
      <c r="AL6" s="44">
        <f t="shared" si="2"/>
        <v>13950</v>
      </c>
      <c r="AM6" s="104">
        <f t="shared" si="3"/>
        <v>607068.78</v>
      </c>
      <c r="AN6" s="105">
        <f t="shared" si="4"/>
        <v>4411150.7</v>
      </c>
      <c r="AO6" s="29">
        <f t="shared" si="5"/>
        <v>3612511.66</v>
      </c>
      <c r="AP6" s="106">
        <f t="shared" si="6"/>
        <v>798639.04</v>
      </c>
    </row>
    <row r="7" spans="1:42" x14ac:dyDescent="0.25">
      <c r="A7" t="s">
        <v>281</v>
      </c>
      <c r="B7" t="s">
        <v>0</v>
      </c>
      <c r="C7" s="74">
        <v>7233</v>
      </c>
      <c r="D7" s="74" t="s">
        <v>608</v>
      </c>
      <c r="E7" s="287" t="s">
        <v>1517</v>
      </c>
      <c r="F7" s="123">
        <v>260851.23</v>
      </c>
      <c r="G7" s="123">
        <v>177429.97</v>
      </c>
      <c r="H7" s="123">
        <v>59418.9</v>
      </c>
      <c r="I7" s="56">
        <v>215188.3</v>
      </c>
      <c r="J7" s="56">
        <v>156486.65</v>
      </c>
      <c r="L7" s="275">
        <v>40255.08</v>
      </c>
      <c r="S7" s="56">
        <v>-166847.4</v>
      </c>
      <c r="T7" s="56">
        <v>1481598.18</v>
      </c>
      <c r="X7" s="100">
        <v>2450260.2799999998</v>
      </c>
      <c r="Y7" s="100">
        <v>854855</v>
      </c>
      <c r="Z7" s="100">
        <v>3165.43</v>
      </c>
      <c r="AA7" s="100">
        <v>1644620</v>
      </c>
      <c r="AB7" s="100">
        <v>514036</v>
      </c>
      <c r="AC7" s="124">
        <v>3051150</v>
      </c>
      <c r="AF7" s="124">
        <v>15798</v>
      </c>
      <c r="AG7" s="124">
        <v>2501546.17</v>
      </c>
      <c r="AH7" s="124">
        <v>169783.35</v>
      </c>
      <c r="AK7" s="98">
        <f t="shared" si="1"/>
        <v>497700.10000000003</v>
      </c>
      <c r="AL7" s="44">
        <f t="shared" si="2"/>
        <v>40255.08</v>
      </c>
      <c r="AM7" s="104">
        <f t="shared" si="3"/>
        <v>457445.02</v>
      </c>
      <c r="AN7" s="105">
        <f t="shared" si="4"/>
        <v>5466936.71</v>
      </c>
      <c r="AO7" s="29">
        <f t="shared" si="5"/>
        <v>5738277.5199999996</v>
      </c>
      <c r="AP7" s="106">
        <f t="shared" si="6"/>
        <v>-271340.80999999959</v>
      </c>
    </row>
    <row r="8" spans="1:42" x14ac:dyDescent="0.25">
      <c r="A8" t="s">
        <v>281</v>
      </c>
      <c r="B8" t="s">
        <v>0</v>
      </c>
      <c r="C8" s="74">
        <v>5081</v>
      </c>
      <c r="D8" s="74" t="s">
        <v>609</v>
      </c>
      <c r="E8" s="287" t="s">
        <v>1518</v>
      </c>
      <c r="F8" s="123">
        <v>520624.03</v>
      </c>
      <c r="G8" s="123">
        <v>3043.3</v>
      </c>
      <c r="H8" s="123">
        <v>32383.93</v>
      </c>
      <c r="I8" s="56">
        <v>65673.61</v>
      </c>
      <c r="J8" s="56">
        <v>826296.89</v>
      </c>
      <c r="L8" s="275">
        <v>32950</v>
      </c>
      <c r="S8" s="56">
        <v>-2406183.4500000002</v>
      </c>
      <c r="T8" s="56">
        <v>3577514.61</v>
      </c>
      <c r="X8" s="100">
        <v>2159345.0499999998</v>
      </c>
      <c r="Y8" s="100">
        <v>229900</v>
      </c>
      <c r="Z8" s="100">
        <v>2172.4499999999998</v>
      </c>
      <c r="AA8" s="100">
        <v>542600</v>
      </c>
      <c r="AB8" s="100">
        <v>726577</v>
      </c>
      <c r="AC8" s="124">
        <v>1814590</v>
      </c>
      <c r="AG8" s="124">
        <v>1224735.1100000001</v>
      </c>
      <c r="AH8" s="124">
        <v>69215.789999999994</v>
      </c>
      <c r="AK8" s="98">
        <f t="shared" si="1"/>
        <v>556051.26</v>
      </c>
      <c r="AL8" s="44">
        <f t="shared" si="2"/>
        <v>32950</v>
      </c>
      <c r="AM8" s="104">
        <f t="shared" si="3"/>
        <v>523101.26</v>
      </c>
      <c r="AN8" s="105">
        <f t="shared" si="4"/>
        <v>3660594.5</v>
      </c>
      <c r="AO8" s="29">
        <f t="shared" si="5"/>
        <v>3108540.9000000004</v>
      </c>
      <c r="AP8" s="106">
        <f t="shared" si="6"/>
        <v>552053.59999999963</v>
      </c>
    </row>
    <row r="9" spans="1:42" x14ac:dyDescent="0.25">
      <c r="A9" t="s">
        <v>281</v>
      </c>
      <c r="B9" t="s">
        <v>0</v>
      </c>
      <c r="C9" s="74">
        <v>1868</v>
      </c>
      <c r="D9" s="74" t="s">
        <v>610</v>
      </c>
      <c r="E9" s="287" t="s">
        <v>1519</v>
      </c>
      <c r="F9" s="123">
        <v>177387.98</v>
      </c>
      <c r="G9" s="123">
        <v>3646.93</v>
      </c>
      <c r="H9" s="123">
        <v>11240</v>
      </c>
      <c r="I9" s="56">
        <v>444951.88</v>
      </c>
      <c r="J9" s="56">
        <v>203572.69</v>
      </c>
      <c r="L9" s="275">
        <v>11925</v>
      </c>
      <c r="S9" s="56">
        <v>1108751.76</v>
      </c>
      <c r="T9" s="56">
        <v>80851.62</v>
      </c>
      <c r="X9" s="100">
        <v>440407.98</v>
      </c>
      <c r="Y9" s="100">
        <v>78940</v>
      </c>
      <c r="Z9" s="100">
        <v>1140.48</v>
      </c>
      <c r="AA9" s="100">
        <v>1696264</v>
      </c>
      <c r="AB9" s="100">
        <v>337077</v>
      </c>
      <c r="AC9" s="124">
        <v>2005764</v>
      </c>
      <c r="AF9" s="124">
        <v>2810</v>
      </c>
      <c r="AG9" s="124">
        <v>742287.82</v>
      </c>
      <c r="AH9" s="124">
        <v>128442.54</v>
      </c>
      <c r="AK9" s="98">
        <f t="shared" si="1"/>
        <v>192274.91</v>
      </c>
      <c r="AL9" s="44">
        <f t="shared" si="2"/>
        <v>11925</v>
      </c>
      <c r="AM9" s="104">
        <f t="shared" si="3"/>
        <v>180349.91</v>
      </c>
      <c r="AN9" s="105">
        <f t="shared" si="4"/>
        <v>2553829.46</v>
      </c>
      <c r="AO9" s="29">
        <f t="shared" si="5"/>
        <v>2879304.36</v>
      </c>
      <c r="AP9" s="106">
        <f t="shared" si="6"/>
        <v>-325474.89999999991</v>
      </c>
    </row>
    <row r="10" spans="1:42" x14ac:dyDescent="0.25">
      <c r="A10" t="s">
        <v>281</v>
      </c>
      <c r="B10" t="s">
        <v>0</v>
      </c>
      <c r="C10" s="74">
        <v>7126</v>
      </c>
      <c r="D10" s="74" t="s">
        <v>611</v>
      </c>
      <c r="E10" s="56" t="s">
        <v>1520</v>
      </c>
      <c r="F10" s="123">
        <v>249250.24</v>
      </c>
      <c r="G10" s="123">
        <v>3235.7</v>
      </c>
      <c r="H10" s="123">
        <v>96091.63</v>
      </c>
      <c r="I10" s="56">
        <v>1005069.87</v>
      </c>
      <c r="J10" s="56">
        <v>1938715.25</v>
      </c>
      <c r="L10" s="275">
        <v>21900</v>
      </c>
      <c r="S10" s="56">
        <v>-277759.25</v>
      </c>
      <c r="T10" s="56">
        <v>2359303.7200000002</v>
      </c>
      <c r="X10" s="100">
        <v>1800009.69</v>
      </c>
      <c r="Z10" s="100">
        <v>2089.66</v>
      </c>
      <c r="AA10" s="100">
        <v>2335150</v>
      </c>
      <c r="AB10" s="100">
        <v>2244417</v>
      </c>
      <c r="AC10" s="124">
        <v>3314230</v>
      </c>
      <c r="AF10" s="124">
        <v>38406</v>
      </c>
      <c r="AG10" s="124">
        <v>1542354.59</v>
      </c>
      <c r="AH10" s="124">
        <v>166499.54</v>
      </c>
      <c r="AK10" s="98">
        <f t="shared" si="1"/>
        <v>348577.57</v>
      </c>
      <c r="AL10" s="44">
        <f t="shared" si="2"/>
        <v>21900</v>
      </c>
      <c r="AM10" s="104">
        <f t="shared" si="3"/>
        <v>326677.57</v>
      </c>
      <c r="AN10" s="105">
        <f t="shared" si="4"/>
        <v>6381666.3499999996</v>
      </c>
      <c r="AO10" s="29">
        <f t="shared" si="5"/>
        <v>5061490.13</v>
      </c>
      <c r="AP10" s="106">
        <f t="shared" si="6"/>
        <v>1320176.2199999997</v>
      </c>
    </row>
    <row r="11" spans="1:42" x14ac:dyDescent="0.25">
      <c r="A11" t="s">
        <v>281</v>
      </c>
      <c r="B11" t="s">
        <v>0</v>
      </c>
      <c r="C11" s="74">
        <v>2671</v>
      </c>
      <c r="D11" s="74" t="s">
        <v>612</v>
      </c>
      <c r="E11" s="287" t="s">
        <v>1521</v>
      </c>
      <c r="F11" s="123">
        <v>91364.07</v>
      </c>
      <c r="G11" s="123">
        <v>6608.17</v>
      </c>
      <c r="H11" s="123">
        <v>37142.559999999998</v>
      </c>
      <c r="I11" s="56">
        <v>785545.71</v>
      </c>
      <c r="J11" s="56">
        <v>249601.54</v>
      </c>
      <c r="L11" s="275">
        <v>11700</v>
      </c>
      <c r="S11" s="56">
        <v>-909019.85</v>
      </c>
      <c r="T11" s="56">
        <v>2243800.1</v>
      </c>
      <c r="U11" s="100">
        <v>0</v>
      </c>
      <c r="X11" s="100">
        <v>884489.8</v>
      </c>
      <c r="Y11" s="100">
        <v>157060</v>
      </c>
      <c r="Z11" s="100">
        <v>452.19</v>
      </c>
      <c r="AA11" s="100">
        <v>687280</v>
      </c>
      <c r="AB11" s="100">
        <v>497317</v>
      </c>
      <c r="AC11" s="124">
        <v>1269670</v>
      </c>
      <c r="AG11" s="124">
        <v>861012.52</v>
      </c>
      <c r="AH11" s="124">
        <v>181988.67</v>
      </c>
      <c r="AK11" s="98">
        <f t="shared" si="1"/>
        <v>135114.79999999999</v>
      </c>
      <c r="AL11" s="44">
        <f t="shared" si="2"/>
        <v>11700</v>
      </c>
      <c r="AM11" s="104">
        <f t="shared" si="3"/>
        <v>123414.79999999999</v>
      </c>
      <c r="AN11" s="105">
        <f t="shared" si="4"/>
        <v>2226598.9900000002</v>
      </c>
      <c r="AO11" s="29">
        <f t="shared" si="5"/>
        <v>2312671.19</v>
      </c>
      <c r="AP11" s="106">
        <f t="shared" si="6"/>
        <v>-86072.199999999721</v>
      </c>
    </row>
    <row r="12" spans="1:42" ht="13.5" customHeight="1" x14ac:dyDescent="0.25">
      <c r="A12" t="s">
        <v>281</v>
      </c>
      <c r="B12" t="s">
        <v>0</v>
      </c>
      <c r="C12" s="74">
        <v>4454</v>
      </c>
      <c r="D12" s="74" t="s">
        <v>613</v>
      </c>
      <c r="E12" s="56" t="s">
        <v>1522</v>
      </c>
      <c r="F12" s="123">
        <v>627260.03</v>
      </c>
      <c r="G12" s="123">
        <v>18171.060000000001</v>
      </c>
      <c r="H12" s="123">
        <v>91344.77</v>
      </c>
      <c r="I12" s="56">
        <v>203624.97</v>
      </c>
      <c r="J12" s="56">
        <v>147031.57</v>
      </c>
      <c r="L12" s="275">
        <v>12000</v>
      </c>
      <c r="S12" s="56">
        <v>-1264064.79</v>
      </c>
      <c r="T12" s="56">
        <v>2541297.98</v>
      </c>
      <c r="X12" s="100">
        <v>1378952.61</v>
      </c>
      <c r="Y12" s="100">
        <v>213175</v>
      </c>
      <c r="Z12" s="100">
        <v>2827.26</v>
      </c>
      <c r="AA12" s="100">
        <v>1357680</v>
      </c>
      <c r="AB12" s="100">
        <v>786847</v>
      </c>
      <c r="AC12" s="124">
        <v>2162060</v>
      </c>
      <c r="AG12" s="124">
        <v>1305588.3500000001</v>
      </c>
      <c r="AH12" s="124">
        <v>149768.31</v>
      </c>
      <c r="AK12" s="98">
        <f t="shared" si="1"/>
        <v>736775.8600000001</v>
      </c>
      <c r="AL12" s="44">
        <f t="shared" si="2"/>
        <v>12000</v>
      </c>
      <c r="AM12" s="104">
        <f t="shared" si="3"/>
        <v>724775.8600000001</v>
      </c>
      <c r="AN12" s="105">
        <f t="shared" si="4"/>
        <v>3739481.87</v>
      </c>
      <c r="AO12" s="29">
        <f t="shared" si="5"/>
        <v>3617416.66</v>
      </c>
      <c r="AP12" s="106">
        <f t="shared" si="6"/>
        <v>122065.20999999996</v>
      </c>
    </row>
    <row r="13" spans="1:42" x14ac:dyDescent="0.25">
      <c r="A13" t="s">
        <v>281</v>
      </c>
      <c r="B13" t="s">
        <v>0</v>
      </c>
      <c r="C13" s="74">
        <v>3077</v>
      </c>
      <c r="D13" s="74" t="s">
        <v>614</v>
      </c>
      <c r="E13" s="56" t="s">
        <v>1523</v>
      </c>
      <c r="F13" s="123">
        <v>418732.36</v>
      </c>
      <c r="G13" s="123">
        <v>54224.15</v>
      </c>
      <c r="H13" s="123">
        <v>65684.649999999994</v>
      </c>
      <c r="I13" s="56">
        <v>384879.1</v>
      </c>
      <c r="J13" s="56">
        <v>214805.46</v>
      </c>
      <c r="L13" s="275">
        <v>13700</v>
      </c>
      <c r="S13" s="56">
        <v>-902392.01</v>
      </c>
      <c r="T13" s="56">
        <v>2357450.56</v>
      </c>
      <c r="X13" s="100">
        <v>756928.51</v>
      </c>
      <c r="Y13" s="100">
        <v>200000</v>
      </c>
      <c r="Z13" s="100">
        <v>1696.12</v>
      </c>
      <c r="AA13" s="100">
        <v>1515880</v>
      </c>
      <c r="AB13" s="100">
        <v>391017</v>
      </c>
      <c r="AC13" s="124">
        <v>1899400</v>
      </c>
      <c r="AD13" s="124">
        <v>2100</v>
      </c>
      <c r="AG13" s="124">
        <v>1002852.63</v>
      </c>
      <c r="AH13" s="124">
        <v>172241.83</v>
      </c>
      <c r="AK13" s="98">
        <f t="shared" si="1"/>
        <v>538641.16</v>
      </c>
      <c r="AL13" s="44">
        <f t="shared" si="2"/>
        <v>13700</v>
      </c>
      <c r="AM13" s="104">
        <f t="shared" si="3"/>
        <v>524941.16</v>
      </c>
      <c r="AN13" s="105">
        <f t="shared" si="4"/>
        <v>2865521.63</v>
      </c>
      <c r="AO13" s="29">
        <f t="shared" si="5"/>
        <v>3076594.46</v>
      </c>
      <c r="AP13" s="16">
        <f t="shared" si="6"/>
        <v>-211072.83000000007</v>
      </c>
    </row>
    <row r="14" spans="1:42" x14ac:dyDescent="0.25">
      <c r="A14" t="s">
        <v>281</v>
      </c>
      <c r="B14" t="s">
        <v>0</v>
      </c>
      <c r="C14" s="74">
        <v>2778</v>
      </c>
      <c r="D14" s="74" t="s">
        <v>615</v>
      </c>
      <c r="E14" s="56" t="s">
        <v>1524</v>
      </c>
      <c r="F14" s="123">
        <v>250435.78</v>
      </c>
      <c r="G14" s="123">
        <v>15528.14</v>
      </c>
      <c r="H14" s="123">
        <v>55208.28</v>
      </c>
      <c r="I14" s="56">
        <v>1086680.8400000001</v>
      </c>
      <c r="J14" s="56">
        <v>727952.42</v>
      </c>
      <c r="L14" s="275">
        <v>9750</v>
      </c>
      <c r="S14" s="56">
        <v>-1754754.42</v>
      </c>
      <c r="T14" s="56">
        <v>3416597.09</v>
      </c>
      <c r="X14" s="100">
        <v>1076728.24</v>
      </c>
      <c r="Y14" s="100">
        <v>125000</v>
      </c>
      <c r="Z14" s="100">
        <v>1275.26</v>
      </c>
      <c r="AA14" s="100">
        <v>1068440</v>
      </c>
      <c r="AB14" s="100">
        <v>1046257</v>
      </c>
      <c r="AC14" s="124">
        <v>1723320</v>
      </c>
      <c r="AG14" s="124">
        <v>698472.25</v>
      </c>
      <c r="AH14" s="124">
        <v>242149.46</v>
      </c>
      <c r="AK14" s="98">
        <f t="shared" si="1"/>
        <v>321172.19999999995</v>
      </c>
      <c r="AL14" s="44">
        <f t="shared" si="2"/>
        <v>9750</v>
      </c>
      <c r="AM14" s="104">
        <f t="shared" si="3"/>
        <v>311422.19999999995</v>
      </c>
      <c r="AN14" s="105">
        <f t="shared" si="4"/>
        <v>3317700.5</v>
      </c>
      <c r="AO14" s="29">
        <f t="shared" si="5"/>
        <v>2663941.71</v>
      </c>
      <c r="AP14" s="16">
        <f t="shared" si="6"/>
        <v>653758.79</v>
      </c>
    </row>
    <row r="15" spans="1:42" x14ac:dyDescent="0.25">
      <c r="A15" t="s">
        <v>281</v>
      </c>
      <c r="B15" t="s">
        <v>0</v>
      </c>
      <c r="C15" s="74">
        <v>4143</v>
      </c>
      <c r="D15" s="74" t="s">
        <v>616</v>
      </c>
      <c r="E15" s="287" t="s">
        <v>1525</v>
      </c>
      <c r="F15" s="123">
        <v>402525.7</v>
      </c>
      <c r="G15" s="123">
        <v>1723.07</v>
      </c>
      <c r="H15" s="123">
        <v>24037.96</v>
      </c>
      <c r="I15" s="56">
        <v>2494582.61</v>
      </c>
      <c r="J15" s="56">
        <v>400936.31</v>
      </c>
      <c r="L15" s="275">
        <v>11690.21</v>
      </c>
      <c r="S15" s="56">
        <v>571196.98</v>
      </c>
      <c r="T15" s="56">
        <v>3110817.16</v>
      </c>
      <c r="X15" s="100">
        <v>1195822.8700000001</v>
      </c>
      <c r="Y15" s="100">
        <v>411425</v>
      </c>
      <c r="Z15" s="100">
        <v>1951.27</v>
      </c>
      <c r="AA15" s="100">
        <v>1105970</v>
      </c>
      <c r="AB15" s="100">
        <v>333417</v>
      </c>
      <c r="AC15" s="124">
        <v>1740252</v>
      </c>
      <c r="AE15" s="124">
        <v>4200</v>
      </c>
      <c r="AG15" s="124">
        <v>1060896.3</v>
      </c>
      <c r="AH15" s="124">
        <v>334430.93</v>
      </c>
      <c r="AK15" s="98">
        <f t="shared" si="1"/>
        <v>428286.73000000004</v>
      </c>
      <c r="AL15" s="44">
        <f t="shared" si="2"/>
        <v>11690.21</v>
      </c>
      <c r="AM15" s="104">
        <f t="shared" si="3"/>
        <v>416596.52</v>
      </c>
      <c r="AN15" s="105">
        <f t="shared" si="4"/>
        <v>3048586.14</v>
      </c>
      <c r="AO15" s="29">
        <f t="shared" si="5"/>
        <v>3139779.23</v>
      </c>
      <c r="AP15" s="16">
        <f t="shared" si="6"/>
        <v>-91193.089999999851</v>
      </c>
    </row>
    <row r="16" spans="1:42" x14ac:dyDescent="0.25">
      <c r="A16" t="s">
        <v>281</v>
      </c>
      <c r="B16" t="s">
        <v>0</v>
      </c>
      <c r="C16" s="74">
        <v>5018</v>
      </c>
      <c r="D16" s="74" t="s">
        <v>617</v>
      </c>
      <c r="E16" s="56" t="s">
        <v>1526</v>
      </c>
      <c r="F16" s="123">
        <v>123383.87</v>
      </c>
      <c r="G16" s="123">
        <v>30416.33</v>
      </c>
      <c r="H16" s="123">
        <v>122756.86</v>
      </c>
      <c r="I16" s="56">
        <v>1493975.02</v>
      </c>
      <c r="J16" s="56">
        <v>860823.89</v>
      </c>
      <c r="L16" s="275">
        <v>22340</v>
      </c>
      <c r="S16" s="56">
        <v>-3021036.45</v>
      </c>
      <c r="T16" s="56">
        <v>4381554.71</v>
      </c>
      <c r="X16" s="100">
        <v>1777134.96</v>
      </c>
      <c r="Y16" s="100">
        <v>215000</v>
      </c>
      <c r="Z16" s="100">
        <v>802.17</v>
      </c>
      <c r="AA16" s="100">
        <v>678000</v>
      </c>
      <c r="AB16" s="100">
        <v>2026591</v>
      </c>
      <c r="AC16" s="124">
        <v>1395620</v>
      </c>
      <c r="AG16" s="124">
        <v>1563135.91</v>
      </c>
      <c r="AH16" s="124">
        <v>150525.51</v>
      </c>
      <c r="AK16" s="98">
        <f t="shared" si="1"/>
        <v>276557.06</v>
      </c>
      <c r="AL16" s="44">
        <f t="shared" si="2"/>
        <v>22340</v>
      </c>
      <c r="AM16" s="104">
        <f t="shared" si="3"/>
        <v>254217.06</v>
      </c>
      <c r="AN16" s="105">
        <f t="shared" si="4"/>
        <v>4697528.13</v>
      </c>
      <c r="AO16" s="29">
        <f t="shared" si="5"/>
        <v>3109281.42</v>
      </c>
      <c r="AP16" s="16">
        <f t="shared" si="6"/>
        <v>1588246.71</v>
      </c>
    </row>
    <row r="17" spans="1:42" x14ac:dyDescent="0.25">
      <c r="A17" t="s">
        <v>281</v>
      </c>
      <c r="B17" t="s">
        <v>0</v>
      </c>
      <c r="C17" s="74">
        <v>3532</v>
      </c>
      <c r="D17" s="74" t="s">
        <v>618</v>
      </c>
      <c r="E17" s="56" t="s">
        <v>1527</v>
      </c>
      <c r="F17" s="123">
        <v>705794.87</v>
      </c>
      <c r="G17" s="123">
        <v>1400</v>
      </c>
      <c r="H17" s="123">
        <v>41616.5</v>
      </c>
      <c r="I17" s="56">
        <v>317642.65000000002</v>
      </c>
      <c r="J17" s="56">
        <v>17958.740000000002</v>
      </c>
      <c r="L17" s="275">
        <v>12000</v>
      </c>
      <c r="S17" s="56">
        <v>-1267914.8400000001</v>
      </c>
      <c r="T17" s="56">
        <v>2824820.87</v>
      </c>
      <c r="X17" s="100">
        <v>1233730.1599999999</v>
      </c>
      <c r="Y17" s="100">
        <v>299200</v>
      </c>
      <c r="Z17" s="100">
        <v>3326.52</v>
      </c>
      <c r="AA17" s="100">
        <v>819540</v>
      </c>
      <c r="AB17" s="100">
        <v>401717</v>
      </c>
      <c r="AC17" s="124">
        <v>1625310</v>
      </c>
      <c r="AG17" s="124">
        <v>750327.14</v>
      </c>
      <c r="AH17" s="124">
        <v>412112.81</v>
      </c>
      <c r="AK17" s="98">
        <f t="shared" si="1"/>
        <v>748811.37</v>
      </c>
      <c r="AL17" s="44">
        <f t="shared" si="2"/>
        <v>12000</v>
      </c>
      <c r="AM17" s="104">
        <f t="shared" si="3"/>
        <v>736811.37</v>
      </c>
      <c r="AN17" s="105">
        <f t="shared" si="4"/>
        <v>2757513.6799999997</v>
      </c>
      <c r="AO17" s="29">
        <f t="shared" si="5"/>
        <v>2787749.95</v>
      </c>
      <c r="AP17" s="16">
        <f t="shared" si="6"/>
        <v>-30236.270000000484</v>
      </c>
    </row>
    <row r="18" spans="1:42" x14ac:dyDescent="0.25">
      <c r="A18" t="s">
        <v>281</v>
      </c>
      <c r="B18" t="s">
        <v>0</v>
      </c>
      <c r="C18" s="74">
        <v>5707</v>
      </c>
      <c r="D18" s="74" t="s">
        <v>619</v>
      </c>
      <c r="E18" s="56" t="s">
        <v>1528</v>
      </c>
      <c r="F18" s="123">
        <v>626671.06999999995</v>
      </c>
      <c r="G18" s="123">
        <v>33250.050000000003</v>
      </c>
      <c r="H18" s="123">
        <v>119996.77</v>
      </c>
      <c r="I18" s="56">
        <v>210917.17</v>
      </c>
      <c r="J18" s="56">
        <v>300228.55</v>
      </c>
      <c r="L18" s="275">
        <v>16200</v>
      </c>
      <c r="S18" s="56">
        <v>-1091077.83</v>
      </c>
      <c r="T18" s="56">
        <v>2287611.84</v>
      </c>
      <c r="U18" s="100">
        <v>0</v>
      </c>
      <c r="X18" s="100">
        <v>1961902.39</v>
      </c>
      <c r="Y18" s="100">
        <v>336380</v>
      </c>
      <c r="Z18" s="100">
        <v>2029.95</v>
      </c>
      <c r="AA18" s="100">
        <v>2043114</v>
      </c>
      <c r="AB18" s="100">
        <v>706517</v>
      </c>
      <c r="AC18" s="124">
        <v>3066380</v>
      </c>
      <c r="AG18" s="124">
        <v>1325861.81</v>
      </c>
      <c r="AH18" s="124">
        <v>96792.93</v>
      </c>
      <c r="AK18" s="98">
        <f t="shared" si="1"/>
        <v>779917.89</v>
      </c>
      <c r="AL18" s="44">
        <f t="shared" si="2"/>
        <v>16200</v>
      </c>
      <c r="AM18" s="104">
        <f t="shared" si="3"/>
        <v>763717.89</v>
      </c>
      <c r="AN18" s="105">
        <f t="shared" si="4"/>
        <v>5049943.34</v>
      </c>
      <c r="AO18" s="29">
        <f t="shared" si="5"/>
        <v>4489034.74</v>
      </c>
      <c r="AP18" s="16">
        <f t="shared" si="6"/>
        <v>560908.59999999963</v>
      </c>
    </row>
    <row r="19" spans="1:42" x14ac:dyDescent="0.25">
      <c r="A19" t="s">
        <v>281</v>
      </c>
      <c r="B19" t="s">
        <v>0</v>
      </c>
      <c r="C19" s="74">
        <v>3845</v>
      </c>
      <c r="D19" s="74" t="s">
        <v>620</v>
      </c>
      <c r="E19" s="287" t="s">
        <v>1529</v>
      </c>
      <c r="F19" s="123">
        <v>400064.5</v>
      </c>
      <c r="G19" s="123">
        <v>13863.54</v>
      </c>
      <c r="H19" s="123">
        <v>47287.83</v>
      </c>
      <c r="I19" s="56">
        <v>63866.09</v>
      </c>
      <c r="J19" s="56">
        <v>47047.09</v>
      </c>
      <c r="L19" s="275">
        <v>9150</v>
      </c>
      <c r="S19" s="56">
        <v>-2029060.71</v>
      </c>
      <c r="T19" s="56">
        <v>2658489.6</v>
      </c>
      <c r="X19" s="100">
        <v>1457828.06</v>
      </c>
      <c r="Y19" s="100">
        <v>205500</v>
      </c>
      <c r="Z19" s="100">
        <v>1548.78</v>
      </c>
      <c r="AA19" s="100">
        <v>1711080</v>
      </c>
      <c r="AB19" s="100">
        <v>518095</v>
      </c>
      <c r="AC19" s="124">
        <v>2643910</v>
      </c>
      <c r="AE19" s="124">
        <v>1150</v>
      </c>
      <c r="AG19" s="124">
        <v>839887.23</v>
      </c>
      <c r="AH19" s="124">
        <v>140928.45000000001</v>
      </c>
      <c r="AK19" s="98">
        <f t="shared" si="1"/>
        <v>461215.87</v>
      </c>
      <c r="AL19" s="44">
        <f t="shared" si="2"/>
        <v>9150</v>
      </c>
      <c r="AM19" s="104">
        <f t="shared" si="3"/>
        <v>452065.87</v>
      </c>
      <c r="AN19" s="105">
        <f t="shared" si="4"/>
        <v>3894051.84</v>
      </c>
      <c r="AO19" s="29">
        <f t="shared" si="5"/>
        <v>3625875.68</v>
      </c>
      <c r="AP19" s="16">
        <f t="shared" si="6"/>
        <v>268176.15999999968</v>
      </c>
    </row>
    <row r="20" spans="1:42" x14ac:dyDescent="0.25">
      <c r="A20" t="s">
        <v>281</v>
      </c>
      <c r="B20" t="s">
        <v>0</v>
      </c>
      <c r="C20" s="74">
        <v>2875</v>
      </c>
      <c r="D20" s="74" t="s">
        <v>621</v>
      </c>
      <c r="E20" s="287" t="s">
        <v>1530</v>
      </c>
      <c r="F20" s="123">
        <v>616253.06000000006</v>
      </c>
      <c r="G20" s="123">
        <v>22574.62</v>
      </c>
      <c r="H20" s="123">
        <v>49275.23</v>
      </c>
      <c r="I20" s="56">
        <v>4416645.43</v>
      </c>
      <c r="J20" s="56">
        <v>128048.43</v>
      </c>
      <c r="L20" s="275">
        <v>11130</v>
      </c>
      <c r="S20" s="56">
        <v>3659408.21</v>
      </c>
      <c r="T20" s="56">
        <v>712043.8</v>
      </c>
      <c r="X20" s="100">
        <v>831198.06</v>
      </c>
      <c r="Y20" s="100">
        <v>100000</v>
      </c>
      <c r="Z20" s="100">
        <v>2438.5500000000002</v>
      </c>
      <c r="AA20" s="100">
        <v>1067400</v>
      </c>
      <c r="AB20" s="100">
        <v>1317829</v>
      </c>
      <c r="AC20" s="124">
        <v>1542040</v>
      </c>
      <c r="AG20" s="124">
        <v>691624.93</v>
      </c>
      <c r="AH20" s="124">
        <v>152323.92000000001</v>
      </c>
      <c r="AK20" s="98">
        <f t="shared" si="1"/>
        <v>688102.91</v>
      </c>
      <c r="AL20" s="44">
        <f t="shared" si="2"/>
        <v>11130</v>
      </c>
      <c r="AM20" s="104">
        <f t="shared" si="3"/>
        <v>676972.91</v>
      </c>
      <c r="AN20" s="105">
        <f t="shared" si="4"/>
        <v>3318865.6100000003</v>
      </c>
      <c r="AO20" s="29">
        <f t="shared" si="5"/>
        <v>2385988.85</v>
      </c>
      <c r="AP20" s="16">
        <f t="shared" si="6"/>
        <v>932876.76000000024</v>
      </c>
    </row>
    <row r="21" spans="1:42" x14ac:dyDescent="0.25">
      <c r="A21" t="s">
        <v>281</v>
      </c>
      <c r="B21" t="s">
        <v>0</v>
      </c>
      <c r="C21" s="74">
        <v>3123</v>
      </c>
      <c r="D21" s="74" t="s">
        <v>622</v>
      </c>
      <c r="E21" s="56" t="s">
        <v>1531</v>
      </c>
      <c r="F21" s="123">
        <v>397823.37</v>
      </c>
      <c r="G21" s="123">
        <v>7743.26</v>
      </c>
      <c r="H21" s="123">
        <v>75699.47</v>
      </c>
      <c r="I21" s="56">
        <v>313936.95</v>
      </c>
      <c r="J21" s="56">
        <v>791204.01</v>
      </c>
      <c r="L21" s="275">
        <v>34756.300000000003</v>
      </c>
      <c r="S21" s="56">
        <v>-3195181.13</v>
      </c>
      <c r="T21" s="56">
        <v>4272663.5999999996</v>
      </c>
      <c r="X21" s="100">
        <v>1308218.3600000001</v>
      </c>
      <c r="Y21" s="100">
        <v>99980</v>
      </c>
      <c r="Z21" s="100">
        <v>1615.27</v>
      </c>
      <c r="AA21" s="100">
        <v>887300</v>
      </c>
      <c r="AB21" s="100">
        <v>1044067</v>
      </c>
      <c r="AC21" s="124">
        <v>1565830</v>
      </c>
      <c r="AG21" s="124">
        <v>760943.87</v>
      </c>
      <c r="AH21" s="124">
        <v>281158.46999999997</v>
      </c>
      <c r="AK21" s="98">
        <f t="shared" si="1"/>
        <v>481266.1</v>
      </c>
      <c r="AL21" s="44">
        <f t="shared" si="2"/>
        <v>34756.300000000003</v>
      </c>
      <c r="AM21" s="104">
        <f t="shared" si="3"/>
        <v>446509.8</v>
      </c>
      <c r="AN21" s="105">
        <f t="shared" si="4"/>
        <v>3341180.63</v>
      </c>
      <c r="AO21" s="29">
        <f t="shared" si="5"/>
        <v>2607932.34</v>
      </c>
      <c r="AP21" s="16">
        <f t="shared" si="6"/>
        <v>733248.29</v>
      </c>
    </row>
    <row r="22" spans="1:42" x14ac:dyDescent="0.25">
      <c r="A22" t="s">
        <v>281</v>
      </c>
      <c r="B22" t="s">
        <v>0</v>
      </c>
      <c r="C22" s="74">
        <v>3601</v>
      </c>
      <c r="D22" s="74" t="s">
        <v>623</v>
      </c>
      <c r="E22" s="287" t="s">
        <v>1532</v>
      </c>
      <c r="F22" s="123">
        <v>267339.45</v>
      </c>
      <c r="G22" s="123">
        <v>107407.95</v>
      </c>
      <c r="H22" s="123">
        <v>45066.89</v>
      </c>
      <c r="I22" s="56">
        <v>1373690.36</v>
      </c>
      <c r="J22" s="56">
        <v>78538.509999999995</v>
      </c>
      <c r="L22" s="275">
        <v>26368.639999999999</v>
      </c>
      <c r="S22" s="56">
        <v>8913.6200000000008</v>
      </c>
      <c r="T22" s="56">
        <v>2054348.01</v>
      </c>
      <c r="X22" s="100">
        <v>1252156.6599999999</v>
      </c>
      <c r="Y22" s="100">
        <v>105765</v>
      </c>
      <c r="Z22" s="100">
        <v>1559.64</v>
      </c>
      <c r="AA22" s="100">
        <v>1000540</v>
      </c>
      <c r="AB22" s="100">
        <v>316421</v>
      </c>
      <c r="AC22" s="124">
        <v>1650904</v>
      </c>
      <c r="AG22" s="124">
        <v>914675.27</v>
      </c>
      <c r="AH22" s="124">
        <v>142447.14000000001</v>
      </c>
      <c r="AK22" s="98">
        <f t="shared" si="1"/>
        <v>419814.29000000004</v>
      </c>
      <c r="AL22" s="44">
        <f t="shared" si="2"/>
        <v>26368.639999999999</v>
      </c>
      <c r="AM22" s="104">
        <f t="shared" si="3"/>
        <v>393445.65</v>
      </c>
      <c r="AN22" s="105">
        <f t="shared" si="4"/>
        <v>2676442.2999999998</v>
      </c>
      <c r="AO22" s="29">
        <f t="shared" si="5"/>
        <v>2708026.41</v>
      </c>
      <c r="AP22" s="16">
        <f t="shared" si="6"/>
        <v>-31584.110000000335</v>
      </c>
    </row>
    <row r="23" spans="1:42" x14ac:dyDescent="0.25">
      <c r="A23" t="s">
        <v>281</v>
      </c>
      <c r="B23" t="s">
        <v>0</v>
      </c>
      <c r="C23" s="74">
        <v>3870</v>
      </c>
      <c r="D23" s="74" t="s">
        <v>624</v>
      </c>
      <c r="E23" s="56" t="s">
        <v>1593</v>
      </c>
      <c r="F23" s="123">
        <v>934367.28</v>
      </c>
      <c r="G23" s="123">
        <v>8536</v>
      </c>
      <c r="H23" s="123">
        <v>52900.81</v>
      </c>
      <c r="I23" s="56">
        <v>30630.01</v>
      </c>
      <c r="J23" s="56">
        <v>156569.07</v>
      </c>
      <c r="L23" s="275">
        <v>22339.8</v>
      </c>
      <c r="S23" s="56">
        <v>-835166.3</v>
      </c>
      <c r="T23" s="56">
        <v>2203520.5099999998</v>
      </c>
      <c r="X23" s="100">
        <v>1320569.4099999999</v>
      </c>
      <c r="Y23" s="100">
        <v>126460</v>
      </c>
      <c r="Z23" s="100">
        <v>4019.73</v>
      </c>
      <c r="AA23" s="100">
        <v>1374820</v>
      </c>
      <c r="AB23" s="100">
        <v>427767</v>
      </c>
      <c r="AC23" s="124">
        <v>2239820</v>
      </c>
      <c r="AG23" s="124">
        <v>815053.66</v>
      </c>
      <c r="AH23" s="124">
        <v>202059.32</v>
      </c>
      <c r="AK23" s="98">
        <f t="shared" si="1"/>
        <v>995804.09000000008</v>
      </c>
      <c r="AL23" s="44">
        <f t="shared" si="2"/>
        <v>22339.8</v>
      </c>
      <c r="AM23" s="104">
        <f t="shared" si="3"/>
        <v>973464.29</v>
      </c>
      <c r="AN23" s="105">
        <f t="shared" si="4"/>
        <v>3253636.1399999997</v>
      </c>
      <c r="AO23" s="29">
        <f t="shared" si="5"/>
        <v>3256932.98</v>
      </c>
      <c r="AP23" s="16">
        <f t="shared" si="6"/>
        <v>-3296.8400000003166</v>
      </c>
    </row>
    <row r="24" spans="1:42" x14ac:dyDescent="0.25">
      <c r="A24" t="s">
        <v>285</v>
      </c>
      <c r="B24" t="s">
        <v>1</v>
      </c>
      <c r="C24" s="74">
        <v>7346</v>
      </c>
      <c r="D24" s="74" t="s">
        <v>625</v>
      </c>
      <c r="E24" s="56" t="s">
        <v>1533</v>
      </c>
      <c r="F24" s="123">
        <v>125979.5</v>
      </c>
      <c r="G24" s="123">
        <v>0</v>
      </c>
      <c r="H24" s="123">
        <v>49149.65</v>
      </c>
      <c r="I24" s="56">
        <v>211399.37</v>
      </c>
      <c r="J24" s="56">
        <v>995127.56</v>
      </c>
      <c r="L24" s="275">
        <v>50810.49</v>
      </c>
      <c r="S24" s="56">
        <v>-1437926.91</v>
      </c>
      <c r="T24" s="56">
        <v>2350727.5299999998</v>
      </c>
      <c r="X24" s="100">
        <v>2817490.99</v>
      </c>
      <c r="Y24" s="100">
        <v>630530</v>
      </c>
      <c r="Z24" s="100">
        <v>1967.2</v>
      </c>
      <c r="AA24" s="100">
        <v>1861960</v>
      </c>
      <c r="AB24" s="100">
        <v>477350</v>
      </c>
      <c r="AC24" s="124">
        <v>2846840</v>
      </c>
      <c r="AG24" s="124">
        <v>1336549.71</v>
      </c>
      <c r="AH24" s="124">
        <v>326353.51</v>
      </c>
      <c r="AK24" s="98">
        <f t="shared" si="1"/>
        <v>175129.15</v>
      </c>
      <c r="AL24" s="44">
        <f t="shared" si="2"/>
        <v>50810.49</v>
      </c>
      <c r="AM24" s="104">
        <f t="shared" si="3"/>
        <v>124318.66</v>
      </c>
      <c r="AN24" s="105">
        <f t="shared" si="4"/>
        <v>5789298.1900000004</v>
      </c>
      <c r="AO24" s="29">
        <f t="shared" si="5"/>
        <v>4509743.22</v>
      </c>
      <c r="AP24" s="16">
        <f t="shared" si="6"/>
        <v>1279554.9700000007</v>
      </c>
    </row>
    <row r="25" spans="1:42" x14ac:dyDescent="0.25">
      <c r="A25" t="s">
        <v>285</v>
      </c>
      <c r="B25" t="s">
        <v>1</v>
      </c>
      <c r="C25" s="74">
        <v>4269</v>
      </c>
      <c r="D25" s="74" t="s">
        <v>626</v>
      </c>
      <c r="E25" s="56" t="s">
        <v>1534</v>
      </c>
      <c r="F25" s="123">
        <v>23121.41</v>
      </c>
      <c r="G25" s="123">
        <v>0</v>
      </c>
      <c r="H25" s="123">
        <v>81019.399999999994</v>
      </c>
      <c r="I25" s="56">
        <v>883755.76</v>
      </c>
      <c r="J25" s="56">
        <v>394668.68</v>
      </c>
      <c r="K25" s="275">
        <v>120000</v>
      </c>
      <c r="L25" s="275">
        <v>27990</v>
      </c>
      <c r="S25" s="56">
        <v>-1430514.82</v>
      </c>
      <c r="T25" s="56">
        <v>3163898.35</v>
      </c>
      <c r="X25" s="100">
        <v>1515873.92</v>
      </c>
      <c r="Y25" s="100">
        <v>226275</v>
      </c>
      <c r="Z25" s="100">
        <v>625.45000000000005</v>
      </c>
      <c r="AA25" s="100">
        <v>1186940</v>
      </c>
      <c r="AB25" s="100">
        <v>154800</v>
      </c>
      <c r="AC25" s="124">
        <v>1744890</v>
      </c>
      <c r="AE25" s="124">
        <v>87808</v>
      </c>
      <c r="AG25" s="124">
        <v>858341.73</v>
      </c>
      <c r="AH25" s="124">
        <v>526168.92000000004</v>
      </c>
      <c r="AK25" s="98">
        <f t="shared" si="1"/>
        <v>104140.81</v>
      </c>
      <c r="AL25" s="44">
        <f t="shared" si="2"/>
        <v>147990</v>
      </c>
      <c r="AM25" s="104">
        <f t="shared" si="3"/>
        <v>-43849.19</v>
      </c>
      <c r="AN25" s="105">
        <f t="shared" si="4"/>
        <v>3084514.37</v>
      </c>
      <c r="AO25" s="29">
        <f t="shared" si="5"/>
        <v>3217208.65</v>
      </c>
      <c r="AP25" s="16">
        <f t="shared" si="6"/>
        <v>-132694.2799999998</v>
      </c>
    </row>
    <row r="26" spans="1:42" x14ac:dyDescent="0.25">
      <c r="A26" t="s">
        <v>285</v>
      </c>
      <c r="B26" t="s">
        <v>1</v>
      </c>
      <c r="C26" s="74">
        <v>7452</v>
      </c>
      <c r="D26" s="74" t="s">
        <v>627</v>
      </c>
      <c r="E26" s="56" t="s">
        <v>1535</v>
      </c>
      <c r="F26" s="123">
        <v>211621.34</v>
      </c>
      <c r="G26" s="123">
        <v>120000</v>
      </c>
      <c r="H26" s="123">
        <v>53815.21</v>
      </c>
      <c r="I26" s="56">
        <v>1291177.3500000001</v>
      </c>
      <c r="J26" s="56">
        <v>3921463.98</v>
      </c>
      <c r="L26" s="275">
        <v>73145.3</v>
      </c>
      <c r="S26" s="56">
        <v>2914980.65</v>
      </c>
      <c r="T26" s="56">
        <v>2060186.09</v>
      </c>
      <c r="V26" s="100">
        <v>0</v>
      </c>
      <c r="X26" s="100">
        <v>2678955.89</v>
      </c>
      <c r="Y26" s="100">
        <v>806683</v>
      </c>
      <c r="Z26" s="100">
        <v>1651.74</v>
      </c>
      <c r="AA26" s="100">
        <v>2493370</v>
      </c>
      <c r="AB26" s="100">
        <v>301282.96000000002</v>
      </c>
      <c r="AC26" s="124">
        <v>3236332.1</v>
      </c>
      <c r="AF26" s="124">
        <v>7612</v>
      </c>
      <c r="AG26" s="124">
        <v>1557834.81</v>
      </c>
      <c r="AH26" s="124">
        <v>232186.84</v>
      </c>
      <c r="AJ26" s="124">
        <v>1140</v>
      </c>
      <c r="AK26" s="98">
        <f t="shared" si="1"/>
        <v>385436.55</v>
      </c>
      <c r="AL26" s="44">
        <f t="shared" si="2"/>
        <v>73145.3</v>
      </c>
      <c r="AM26" s="104">
        <f t="shared" si="3"/>
        <v>312291.25</v>
      </c>
      <c r="AN26" s="105">
        <f t="shared" si="4"/>
        <v>6281943.5900000008</v>
      </c>
      <c r="AO26" s="29">
        <f t="shared" si="5"/>
        <v>5035105.75</v>
      </c>
      <c r="AP26" s="16">
        <f t="shared" si="6"/>
        <v>1246837.8400000008</v>
      </c>
    </row>
    <row r="27" spans="1:42" x14ac:dyDescent="0.25">
      <c r="A27" t="s">
        <v>285</v>
      </c>
      <c r="B27" t="s">
        <v>1</v>
      </c>
      <c r="C27" s="74">
        <v>5116</v>
      </c>
      <c r="D27" s="74" t="s">
        <v>628</v>
      </c>
      <c r="E27" s="56" t="s">
        <v>1536</v>
      </c>
      <c r="F27" s="123">
        <v>103108.25</v>
      </c>
      <c r="G27" s="123">
        <v>0</v>
      </c>
      <c r="H27" s="123">
        <v>81459.649999999994</v>
      </c>
      <c r="I27" s="56">
        <v>800236.39</v>
      </c>
      <c r="J27" s="56">
        <v>625019.66</v>
      </c>
      <c r="K27" s="275">
        <v>0</v>
      </c>
      <c r="L27" s="275">
        <v>16733.2</v>
      </c>
      <c r="S27" s="56">
        <v>-1300226.3700000001</v>
      </c>
      <c r="T27" s="56">
        <v>2920599.11</v>
      </c>
      <c r="X27" s="100">
        <v>1911515.54</v>
      </c>
      <c r="Y27" s="100">
        <v>354980</v>
      </c>
      <c r="Z27" s="100">
        <v>1479.58</v>
      </c>
      <c r="AA27" s="100">
        <v>1656510</v>
      </c>
      <c r="AB27" s="100">
        <v>360436</v>
      </c>
      <c r="AC27" s="124">
        <v>2364104</v>
      </c>
      <c r="AE27" s="124">
        <v>0</v>
      </c>
      <c r="AG27" s="124">
        <v>902170.7</v>
      </c>
      <c r="AH27" s="124">
        <v>521077.41</v>
      </c>
      <c r="AK27" s="98">
        <f t="shared" si="1"/>
        <v>184567.9</v>
      </c>
      <c r="AL27" s="44">
        <f t="shared" si="2"/>
        <v>16733.2</v>
      </c>
      <c r="AM27" s="104">
        <f t="shared" si="3"/>
        <v>167834.69999999998</v>
      </c>
      <c r="AN27" s="105">
        <f t="shared" si="4"/>
        <v>4284921.12</v>
      </c>
      <c r="AO27" s="29">
        <f t="shared" si="5"/>
        <v>3787352.1100000003</v>
      </c>
      <c r="AP27" s="16">
        <f t="shared" si="6"/>
        <v>497569.00999999978</v>
      </c>
    </row>
    <row r="28" spans="1:42" x14ac:dyDescent="0.25">
      <c r="A28" t="s">
        <v>285</v>
      </c>
      <c r="B28" t="s">
        <v>1</v>
      </c>
      <c r="C28" s="74">
        <v>3330</v>
      </c>
      <c r="D28" s="74" t="s">
        <v>629</v>
      </c>
      <c r="E28" s="56" t="s">
        <v>1537</v>
      </c>
      <c r="F28" s="123">
        <v>23707.46</v>
      </c>
      <c r="G28" s="123">
        <v>30100</v>
      </c>
      <c r="H28" s="123">
        <v>35633.5</v>
      </c>
      <c r="I28" s="56">
        <v>585152.86</v>
      </c>
      <c r="J28" s="56">
        <v>213849.88</v>
      </c>
      <c r="L28" s="275">
        <v>18325.3</v>
      </c>
      <c r="S28" s="56">
        <v>-211239.48</v>
      </c>
      <c r="T28" s="56">
        <v>1187021.07</v>
      </c>
      <c r="X28" s="100">
        <v>1686964.12</v>
      </c>
      <c r="Y28" s="100">
        <v>351220</v>
      </c>
      <c r="Z28" s="100">
        <v>1005</v>
      </c>
      <c r="AA28" s="100">
        <v>1335670</v>
      </c>
      <c r="AB28" s="100">
        <v>145200</v>
      </c>
      <c r="AC28" s="124">
        <v>2172815</v>
      </c>
      <c r="AG28" s="124">
        <v>998681</v>
      </c>
      <c r="AH28" s="124">
        <v>326352.31</v>
      </c>
      <c r="AK28" s="98">
        <f t="shared" si="1"/>
        <v>89440.959999999992</v>
      </c>
      <c r="AL28" s="44">
        <f t="shared" si="2"/>
        <v>18325.3</v>
      </c>
      <c r="AM28" s="104">
        <f t="shared" si="3"/>
        <v>71115.659999999989</v>
      </c>
      <c r="AN28" s="105">
        <f t="shared" si="4"/>
        <v>3520059.12</v>
      </c>
      <c r="AO28" s="29">
        <f t="shared" si="5"/>
        <v>3497848.31</v>
      </c>
      <c r="AP28" s="16">
        <f t="shared" si="6"/>
        <v>22210.810000000056</v>
      </c>
    </row>
    <row r="29" spans="1:42" x14ac:dyDescent="0.25">
      <c r="A29" t="s">
        <v>285</v>
      </c>
      <c r="B29" t="s">
        <v>1</v>
      </c>
      <c r="C29" s="74">
        <v>3774</v>
      </c>
      <c r="D29" s="74" t="s">
        <v>630</v>
      </c>
      <c r="E29" s="56" t="s">
        <v>1538</v>
      </c>
      <c r="F29" s="123">
        <v>54783.65</v>
      </c>
      <c r="G29" s="123">
        <v>0</v>
      </c>
      <c r="H29" s="123">
        <v>37420.76</v>
      </c>
      <c r="I29" s="56">
        <v>662345</v>
      </c>
      <c r="J29" s="56">
        <v>301758.82</v>
      </c>
      <c r="L29" s="275">
        <v>28014.9</v>
      </c>
      <c r="O29" s="275">
        <v>0</v>
      </c>
      <c r="R29" s="56">
        <v>-1427526.31</v>
      </c>
      <c r="S29" s="56">
        <v>45804.7</v>
      </c>
      <c r="T29" s="56">
        <v>2650223.29</v>
      </c>
      <c r="X29" s="100">
        <v>1577547.07</v>
      </c>
      <c r="Y29" s="100">
        <v>215900</v>
      </c>
      <c r="Z29" s="100">
        <v>986.05</v>
      </c>
      <c r="AA29" s="100">
        <v>1051120</v>
      </c>
      <c r="AB29" s="100">
        <v>184300</v>
      </c>
      <c r="AC29" s="124">
        <v>1617360.8</v>
      </c>
      <c r="AE29" s="124">
        <v>5176</v>
      </c>
      <c r="AG29" s="124">
        <v>834712.22</v>
      </c>
      <c r="AH29" s="124">
        <v>508417.45</v>
      </c>
      <c r="AJ29" s="124">
        <v>500</v>
      </c>
      <c r="AK29" s="98">
        <f t="shared" si="1"/>
        <v>92204.41</v>
      </c>
      <c r="AL29" s="44">
        <f t="shared" si="2"/>
        <v>28014.9</v>
      </c>
      <c r="AM29" s="104">
        <f t="shared" si="3"/>
        <v>64189.51</v>
      </c>
      <c r="AN29" s="105">
        <f t="shared" si="4"/>
        <v>3029853.12</v>
      </c>
      <c r="AO29" s="29">
        <f t="shared" si="5"/>
        <v>2966166.47</v>
      </c>
      <c r="AP29" s="16">
        <f t="shared" si="6"/>
        <v>63686.649999999907</v>
      </c>
    </row>
    <row r="30" spans="1:42" x14ac:dyDescent="0.25">
      <c r="A30" t="s">
        <v>285</v>
      </c>
      <c r="B30" t="s">
        <v>1</v>
      </c>
      <c r="C30" s="74">
        <v>2996</v>
      </c>
      <c r="D30" s="74" t="s">
        <v>631</v>
      </c>
      <c r="E30" s="56" t="s">
        <v>1539</v>
      </c>
      <c r="F30" s="123">
        <v>234451.5</v>
      </c>
      <c r="G30" s="123">
        <v>0</v>
      </c>
      <c r="H30" s="123">
        <v>82647.94</v>
      </c>
      <c r="I30" s="56">
        <v>1839389.95</v>
      </c>
      <c r="J30" s="56">
        <v>227982.87</v>
      </c>
      <c r="L30" s="275">
        <v>15929</v>
      </c>
      <c r="O30" s="275">
        <v>35.04</v>
      </c>
      <c r="S30" s="56">
        <v>436925.16</v>
      </c>
      <c r="T30" s="56">
        <v>1714501.17</v>
      </c>
      <c r="X30" s="100">
        <v>1411175.09</v>
      </c>
      <c r="Y30" s="100">
        <v>335980</v>
      </c>
      <c r="Z30" s="100">
        <v>627.99</v>
      </c>
      <c r="AA30" s="100">
        <v>1194530</v>
      </c>
      <c r="AB30" s="100">
        <v>143300</v>
      </c>
      <c r="AC30" s="124">
        <v>1594380.32</v>
      </c>
      <c r="AG30" s="124">
        <v>545132.68999999994</v>
      </c>
      <c r="AH30" s="124">
        <v>387472.18</v>
      </c>
      <c r="AK30" s="98">
        <f t="shared" si="1"/>
        <v>317099.44</v>
      </c>
      <c r="AL30" s="44">
        <f t="shared" si="2"/>
        <v>15964.04</v>
      </c>
      <c r="AM30" s="104">
        <f t="shared" si="3"/>
        <v>301135.40000000002</v>
      </c>
      <c r="AN30" s="105">
        <f t="shared" si="4"/>
        <v>3085613.08</v>
      </c>
      <c r="AO30" s="29">
        <f t="shared" si="5"/>
        <v>2526985.19</v>
      </c>
      <c r="AP30" s="16">
        <f t="shared" si="6"/>
        <v>558627.89000000013</v>
      </c>
    </row>
    <row r="31" spans="1:42" x14ac:dyDescent="0.25">
      <c r="A31" t="s">
        <v>285</v>
      </c>
      <c r="B31" t="s">
        <v>1</v>
      </c>
      <c r="C31" s="74">
        <v>6600</v>
      </c>
      <c r="D31" s="74" t="s">
        <v>632</v>
      </c>
      <c r="E31" s="56" t="s">
        <v>1540</v>
      </c>
      <c r="F31" s="123">
        <v>415412.27</v>
      </c>
      <c r="G31" s="123">
        <v>0</v>
      </c>
      <c r="H31" s="123">
        <v>140652.62</v>
      </c>
      <c r="I31" s="56">
        <v>841815.39</v>
      </c>
      <c r="J31" s="56">
        <v>1281489.04</v>
      </c>
      <c r="L31" s="275">
        <v>44481.48</v>
      </c>
      <c r="M31" s="275">
        <v>0</v>
      </c>
      <c r="S31" s="56">
        <v>-98921.33</v>
      </c>
      <c r="T31" s="56">
        <v>2482860.59</v>
      </c>
      <c r="X31" s="100">
        <v>2278609.7799999998</v>
      </c>
      <c r="Y31" s="100">
        <v>354900</v>
      </c>
      <c r="Z31" s="100">
        <v>3067.19</v>
      </c>
      <c r="AA31" s="100">
        <v>1757590</v>
      </c>
      <c r="AB31" s="100">
        <v>215400</v>
      </c>
      <c r="AC31" s="124">
        <v>2445750</v>
      </c>
      <c r="AG31" s="124">
        <v>1370618.29</v>
      </c>
      <c r="AH31" s="124">
        <v>337923.1</v>
      </c>
      <c r="AK31" s="98">
        <f t="shared" si="1"/>
        <v>556064.89</v>
      </c>
      <c r="AL31" s="44">
        <f t="shared" si="2"/>
        <v>44481.48</v>
      </c>
      <c r="AM31" s="104">
        <f t="shared" si="3"/>
        <v>511583.41000000003</v>
      </c>
      <c r="AN31" s="105">
        <f t="shared" si="4"/>
        <v>4609566.97</v>
      </c>
      <c r="AO31" s="29">
        <f t="shared" si="5"/>
        <v>4154291.39</v>
      </c>
      <c r="AP31" s="16">
        <f t="shared" si="6"/>
        <v>455275.57999999961</v>
      </c>
    </row>
    <row r="32" spans="1:42" x14ac:dyDescent="0.25">
      <c r="A32" t="s">
        <v>285</v>
      </c>
      <c r="B32" t="s">
        <v>1</v>
      </c>
      <c r="C32" s="74">
        <v>2814</v>
      </c>
      <c r="D32" s="74" t="s">
        <v>633</v>
      </c>
      <c r="E32" s="56" t="s">
        <v>1541</v>
      </c>
      <c r="F32" s="123">
        <v>224267.24</v>
      </c>
      <c r="G32" s="123">
        <v>0</v>
      </c>
      <c r="H32" s="123">
        <v>38933.42</v>
      </c>
      <c r="I32" s="56">
        <v>557891.11</v>
      </c>
      <c r="J32" s="56">
        <v>325941.86</v>
      </c>
      <c r="L32" s="275">
        <v>19800</v>
      </c>
      <c r="N32" s="275">
        <v>0</v>
      </c>
      <c r="S32" s="56">
        <v>-1414501.29</v>
      </c>
      <c r="T32" s="56">
        <v>2102364.12</v>
      </c>
      <c r="X32" s="100">
        <v>1300499.3899999999</v>
      </c>
      <c r="Y32" s="100">
        <v>372760</v>
      </c>
      <c r="Z32" s="100">
        <v>856.94</v>
      </c>
      <c r="AA32" s="100">
        <v>1315880</v>
      </c>
      <c r="AB32" s="100">
        <v>211300</v>
      </c>
      <c r="AC32" s="124">
        <v>1816280</v>
      </c>
      <c r="AD32" s="124">
        <v>10600</v>
      </c>
      <c r="AG32" s="124">
        <v>557555.84</v>
      </c>
      <c r="AH32" s="124">
        <v>160724.69</v>
      </c>
      <c r="AK32" s="98">
        <f t="shared" si="1"/>
        <v>263200.65999999997</v>
      </c>
      <c r="AL32" s="44">
        <f t="shared" si="2"/>
        <v>19800</v>
      </c>
      <c r="AM32" s="104">
        <f t="shared" si="3"/>
        <v>243400.65999999997</v>
      </c>
      <c r="AN32" s="105">
        <f t="shared" si="4"/>
        <v>3201296.33</v>
      </c>
      <c r="AO32" s="29">
        <f t="shared" si="5"/>
        <v>2545160.5299999998</v>
      </c>
      <c r="AP32" s="16">
        <f t="shared" si="6"/>
        <v>656135.80000000028</v>
      </c>
    </row>
    <row r="33" spans="1:42" x14ac:dyDescent="0.25">
      <c r="A33" t="s">
        <v>285</v>
      </c>
      <c r="B33" t="s">
        <v>1</v>
      </c>
      <c r="C33" s="74">
        <v>5791</v>
      </c>
      <c r="D33" s="74" t="s">
        <v>634</v>
      </c>
      <c r="E33" s="56" t="s">
        <v>1542</v>
      </c>
      <c r="F33" s="123">
        <v>1527.18</v>
      </c>
      <c r="G33" s="123">
        <v>0</v>
      </c>
      <c r="H33" s="123">
        <v>30050.5</v>
      </c>
      <c r="I33" s="56">
        <v>633919.27</v>
      </c>
      <c r="J33" s="56">
        <v>668827.26</v>
      </c>
      <c r="L33" s="275">
        <v>46462.559999999998</v>
      </c>
      <c r="O33" s="275">
        <v>0</v>
      </c>
      <c r="S33" s="56">
        <v>798140.3</v>
      </c>
      <c r="T33" s="56">
        <v>923152.19</v>
      </c>
      <c r="X33" s="100">
        <v>2038508.5</v>
      </c>
      <c r="Y33" s="100">
        <v>253870</v>
      </c>
      <c r="Z33" s="100">
        <v>1183.3900000000001</v>
      </c>
      <c r="AA33" s="100">
        <v>1488780</v>
      </c>
      <c r="AB33" s="100">
        <v>169000</v>
      </c>
      <c r="AC33" s="124">
        <v>2322044.7999999998</v>
      </c>
      <c r="AG33" s="124">
        <v>1038951.16</v>
      </c>
      <c r="AH33" s="124">
        <v>294378.77</v>
      </c>
      <c r="AK33" s="98">
        <f t="shared" si="1"/>
        <v>31577.68</v>
      </c>
      <c r="AL33" s="44">
        <f t="shared" si="2"/>
        <v>46462.559999999998</v>
      </c>
      <c r="AM33" s="104">
        <f t="shared" si="3"/>
        <v>-14884.879999999997</v>
      </c>
      <c r="AN33" s="105">
        <f t="shared" si="4"/>
        <v>3951341.89</v>
      </c>
      <c r="AO33" s="29">
        <f t="shared" si="5"/>
        <v>3655374.73</v>
      </c>
      <c r="AP33" s="16">
        <f t="shared" si="6"/>
        <v>295967.16000000015</v>
      </c>
    </row>
    <row r="34" spans="1:42" x14ac:dyDescent="0.25">
      <c r="A34" t="s">
        <v>285</v>
      </c>
      <c r="B34" t="s">
        <v>1</v>
      </c>
      <c r="C34" s="74">
        <v>5865</v>
      </c>
      <c r="D34" s="74" t="s">
        <v>635</v>
      </c>
      <c r="E34" s="56" t="s">
        <v>1543</v>
      </c>
      <c r="F34" s="123">
        <v>81470.22</v>
      </c>
      <c r="G34" s="123">
        <v>0</v>
      </c>
      <c r="H34" s="123">
        <v>78532.84</v>
      </c>
      <c r="I34" s="56">
        <v>1284290.7</v>
      </c>
      <c r="J34" s="56">
        <v>683806.75</v>
      </c>
      <c r="L34" s="275">
        <v>29212.6</v>
      </c>
      <c r="O34" s="275">
        <v>0</v>
      </c>
      <c r="S34" s="56">
        <v>-222811.82</v>
      </c>
      <c r="T34" s="56">
        <v>2548141.21</v>
      </c>
      <c r="U34" s="100">
        <v>0</v>
      </c>
      <c r="X34" s="100">
        <v>1799310.59</v>
      </c>
      <c r="Y34" s="100">
        <v>463235</v>
      </c>
      <c r="Z34" s="100">
        <v>1268.4000000000001</v>
      </c>
      <c r="AA34" s="100">
        <v>1989320</v>
      </c>
      <c r="AB34" s="100">
        <v>220933.5</v>
      </c>
      <c r="AC34" s="124">
        <v>2591413.5</v>
      </c>
      <c r="AG34" s="124">
        <v>884967.57</v>
      </c>
      <c r="AH34" s="124">
        <v>722896.9</v>
      </c>
      <c r="AK34" s="98">
        <f t="shared" si="1"/>
        <v>160003.06</v>
      </c>
      <c r="AL34" s="44">
        <f t="shared" si="2"/>
        <v>29212.6</v>
      </c>
      <c r="AM34" s="104">
        <f t="shared" si="3"/>
        <v>130790.45999999999</v>
      </c>
      <c r="AN34" s="105">
        <f t="shared" si="4"/>
        <v>4474067.49</v>
      </c>
      <c r="AO34" s="29">
        <f t="shared" si="5"/>
        <v>4199277.97</v>
      </c>
      <c r="AP34" s="16">
        <f t="shared" si="6"/>
        <v>274789.52000000048</v>
      </c>
    </row>
    <row r="35" spans="1:42" x14ac:dyDescent="0.25">
      <c r="A35" t="s">
        <v>285</v>
      </c>
      <c r="B35" t="s">
        <v>1</v>
      </c>
      <c r="C35" s="74">
        <v>4329</v>
      </c>
      <c r="D35" s="74" t="s">
        <v>636</v>
      </c>
      <c r="E35" s="287" t="s">
        <v>1596</v>
      </c>
      <c r="F35" s="123">
        <v>94692.13</v>
      </c>
      <c r="G35" s="123">
        <v>0</v>
      </c>
      <c r="H35" s="123">
        <v>42538.63</v>
      </c>
      <c r="I35" s="56">
        <v>400803.77</v>
      </c>
      <c r="J35" s="56">
        <v>611092.51</v>
      </c>
      <c r="L35" s="275">
        <v>23600</v>
      </c>
      <c r="O35" s="275">
        <v>0</v>
      </c>
      <c r="Q35" s="56">
        <v>0</v>
      </c>
      <c r="S35" s="56">
        <v>-555582.96</v>
      </c>
      <c r="T35" s="56">
        <v>1650244.41</v>
      </c>
      <c r="X35" s="100">
        <v>1502356.4</v>
      </c>
      <c r="Y35" s="100">
        <v>207240</v>
      </c>
      <c r="Z35" s="100">
        <v>859.29</v>
      </c>
      <c r="AA35" s="100">
        <v>1513600</v>
      </c>
      <c r="AB35" s="100">
        <v>171000</v>
      </c>
      <c r="AC35" s="124">
        <v>1995280</v>
      </c>
      <c r="AF35" s="124">
        <v>0</v>
      </c>
      <c r="AG35" s="124">
        <v>680954.45</v>
      </c>
      <c r="AH35" s="124">
        <v>243072.65</v>
      </c>
      <c r="AJ35" s="124">
        <v>4900</v>
      </c>
      <c r="AK35" s="98">
        <f t="shared" si="1"/>
        <v>137230.76</v>
      </c>
      <c r="AL35" s="44">
        <f t="shared" si="2"/>
        <v>23600</v>
      </c>
      <c r="AM35" s="104">
        <f t="shared" si="3"/>
        <v>113630.76000000001</v>
      </c>
      <c r="AN35" s="105">
        <f t="shared" si="4"/>
        <v>3395055.69</v>
      </c>
      <c r="AO35" s="29">
        <f t="shared" si="5"/>
        <v>2924207.1</v>
      </c>
      <c r="AP35" s="16">
        <f t="shared" si="6"/>
        <v>470848.58999999985</v>
      </c>
    </row>
    <row r="36" spans="1:42" x14ac:dyDescent="0.25">
      <c r="A36" t="s">
        <v>288</v>
      </c>
      <c r="B36" t="s">
        <v>2</v>
      </c>
      <c r="C36" s="74">
        <v>1955</v>
      </c>
      <c r="D36" s="74" t="s">
        <v>637</v>
      </c>
      <c r="E36" s="56" t="s">
        <v>1544</v>
      </c>
      <c r="F36" s="123">
        <v>233410.82</v>
      </c>
      <c r="G36" s="123">
        <v>0</v>
      </c>
      <c r="H36" s="123">
        <v>31647.82</v>
      </c>
      <c r="I36" s="56">
        <v>75635.539999999994</v>
      </c>
      <c r="J36" s="56">
        <v>394804.28</v>
      </c>
      <c r="L36" s="275">
        <v>0</v>
      </c>
      <c r="S36" s="56">
        <v>-1249774.71</v>
      </c>
      <c r="T36" s="56">
        <v>1948644.79</v>
      </c>
      <c r="X36" s="100">
        <v>712899.09</v>
      </c>
      <c r="Y36" s="100">
        <v>52000</v>
      </c>
      <c r="Z36" s="100">
        <v>935.25</v>
      </c>
      <c r="AA36" s="100">
        <v>1046880</v>
      </c>
      <c r="AB36" s="100">
        <v>212289</v>
      </c>
      <c r="AC36" s="124">
        <v>1338130</v>
      </c>
      <c r="AG36" s="124">
        <v>494989.03</v>
      </c>
      <c r="AH36" s="124">
        <v>41775.93</v>
      </c>
      <c r="AK36" s="98">
        <f t="shared" ref="AK36:AK67" si="7">SUM(F36:H36)</f>
        <v>265058.64</v>
      </c>
      <c r="AL36" s="44">
        <f t="shared" ref="AL36:AL67" si="8">SUM(K36:P36)</f>
        <v>0</v>
      </c>
      <c r="AM36" s="104">
        <f t="shared" si="3"/>
        <v>265058.64</v>
      </c>
      <c r="AN36" s="105">
        <f t="shared" si="4"/>
        <v>2025003.3399999999</v>
      </c>
      <c r="AO36" s="29">
        <f t="shared" si="5"/>
        <v>1874894.96</v>
      </c>
      <c r="AP36" s="16">
        <f t="shared" si="6"/>
        <v>150108.37999999989</v>
      </c>
    </row>
    <row r="37" spans="1:42" x14ac:dyDescent="0.25">
      <c r="A37" t="s">
        <v>288</v>
      </c>
      <c r="B37" t="s">
        <v>2</v>
      </c>
      <c r="C37" s="74">
        <v>4228</v>
      </c>
      <c r="D37" s="74" t="s">
        <v>638</v>
      </c>
      <c r="E37" s="287" t="s">
        <v>1545</v>
      </c>
      <c r="F37" s="123">
        <v>371572.09</v>
      </c>
      <c r="G37" s="123">
        <v>0</v>
      </c>
      <c r="H37" s="123">
        <v>33798.92</v>
      </c>
      <c r="I37" s="56">
        <v>139855.22</v>
      </c>
      <c r="J37" s="56">
        <v>875810.23</v>
      </c>
      <c r="L37" s="275">
        <v>0</v>
      </c>
      <c r="S37" s="56">
        <v>-678998.19</v>
      </c>
      <c r="T37" s="56">
        <v>2125603</v>
      </c>
      <c r="X37" s="100">
        <v>1087141.08</v>
      </c>
      <c r="Y37" s="100">
        <v>119960</v>
      </c>
      <c r="Z37" s="100">
        <v>637.91</v>
      </c>
      <c r="AA37" s="100">
        <v>383710</v>
      </c>
      <c r="AB37" s="100">
        <v>264085</v>
      </c>
      <c r="AC37" s="124">
        <v>900258</v>
      </c>
      <c r="AG37" s="124">
        <v>792794.07</v>
      </c>
      <c r="AH37" s="124">
        <v>147077.26999999999</v>
      </c>
      <c r="AK37" s="98">
        <f t="shared" si="7"/>
        <v>405371.01</v>
      </c>
      <c r="AL37" s="44">
        <f t="shared" si="8"/>
        <v>0</v>
      </c>
      <c r="AM37" s="104">
        <f t="shared" si="3"/>
        <v>405371.01</v>
      </c>
      <c r="AN37" s="105">
        <f t="shared" si="4"/>
        <v>1855533.99</v>
      </c>
      <c r="AO37" s="29">
        <f t="shared" si="5"/>
        <v>1840129.3399999999</v>
      </c>
      <c r="AP37" s="16">
        <f t="shared" si="6"/>
        <v>15404.65000000014</v>
      </c>
    </row>
    <row r="38" spans="1:42" x14ac:dyDescent="0.25">
      <c r="A38" t="s">
        <v>288</v>
      </c>
      <c r="B38" t="s">
        <v>2</v>
      </c>
      <c r="C38" s="74">
        <v>1245</v>
      </c>
      <c r="D38" s="74" t="s">
        <v>639</v>
      </c>
      <c r="E38" s="56" t="s">
        <v>1546</v>
      </c>
      <c r="F38" s="123">
        <v>262407.75</v>
      </c>
      <c r="G38" s="123">
        <v>0</v>
      </c>
      <c r="H38" s="123">
        <v>34935.949999999997</v>
      </c>
      <c r="I38" s="56">
        <v>179761.16</v>
      </c>
      <c r="J38" s="56">
        <v>318662.32</v>
      </c>
      <c r="L38" s="275">
        <v>17860</v>
      </c>
      <c r="S38" s="56">
        <v>-1136718.21</v>
      </c>
      <c r="T38" s="56">
        <v>1917883.16</v>
      </c>
      <c r="X38" s="100">
        <v>722366.68</v>
      </c>
      <c r="Y38" s="100">
        <v>67000</v>
      </c>
      <c r="Z38" s="100">
        <v>978.54</v>
      </c>
      <c r="AA38" s="100">
        <v>995700</v>
      </c>
      <c r="AB38" s="100">
        <v>169800</v>
      </c>
      <c r="AC38" s="124">
        <v>1365390</v>
      </c>
      <c r="AF38" s="124">
        <v>420</v>
      </c>
      <c r="AG38" s="124">
        <v>398510.7</v>
      </c>
      <c r="AH38" s="124">
        <v>113694.29</v>
      </c>
      <c r="AK38" s="98">
        <f t="shared" si="7"/>
        <v>297343.7</v>
      </c>
      <c r="AL38" s="44">
        <f t="shared" si="8"/>
        <v>17860</v>
      </c>
      <c r="AM38" s="104">
        <f t="shared" si="3"/>
        <v>279483.7</v>
      </c>
      <c r="AN38" s="105">
        <f t="shared" si="4"/>
        <v>1955845.2200000002</v>
      </c>
      <c r="AO38" s="29">
        <f t="shared" si="5"/>
        <v>1878014.99</v>
      </c>
      <c r="AP38" s="16">
        <f t="shared" si="6"/>
        <v>77830.230000000214</v>
      </c>
    </row>
    <row r="39" spans="1:42" x14ac:dyDescent="0.25">
      <c r="A39" t="s">
        <v>288</v>
      </c>
      <c r="B39" t="s">
        <v>2</v>
      </c>
      <c r="C39" s="74">
        <v>5421</v>
      </c>
      <c r="D39" s="74" t="s">
        <v>640</v>
      </c>
      <c r="E39" s="56" t="s">
        <v>1547</v>
      </c>
      <c r="F39" s="123">
        <v>468193.63</v>
      </c>
      <c r="G39" s="123">
        <v>0</v>
      </c>
      <c r="H39" s="123">
        <v>66823.490000000005</v>
      </c>
      <c r="I39" s="56">
        <v>320362.84000000003</v>
      </c>
      <c r="J39" s="56">
        <v>1167246.44</v>
      </c>
      <c r="S39" s="56">
        <v>-284690.11</v>
      </c>
      <c r="T39" s="56">
        <v>2205072.4900000002</v>
      </c>
      <c r="X39" s="100">
        <v>1884572.7</v>
      </c>
      <c r="Y39" s="100">
        <v>138600</v>
      </c>
      <c r="Z39" s="100">
        <v>1704.84</v>
      </c>
      <c r="AA39" s="100">
        <v>1409380</v>
      </c>
      <c r="AB39" s="100">
        <v>288545</v>
      </c>
      <c r="AC39" s="124">
        <v>2174358</v>
      </c>
      <c r="AG39" s="124">
        <v>729803.6</v>
      </c>
      <c r="AH39" s="124">
        <v>272022.92</v>
      </c>
      <c r="AK39" s="98">
        <f t="shared" si="7"/>
        <v>535017.12</v>
      </c>
      <c r="AL39" s="44">
        <f t="shared" si="8"/>
        <v>0</v>
      </c>
      <c r="AM39" s="104">
        <f t="shared" si="3"/>
        <v>535017.12</v>
      </c>
      <c r="AN39" s="105">
        <f t="shared" si="4"/>
        <v>3722802.54</v>
      </c>
      <c r="AO39" s="29">
        <f t="shared" si="5"/>
        <v>3176184.52</v>
      </c>
      <c r="AP39" s="16">
        <f t="shared" si="6"/>
        <v>546618.02</v>
      </c>
    </row>
    <row r="40" spans="1:42" x14ac:dyDescent="0.25">
      <c r="A40" t="s">
        <v>288</v>
      </c>
      <c r="B40" t="s">
        <v>2</v>
      </c>
      <c r="C40" s="74">
        <v>3481</v>
      </c>
      <c r="D40" s="74" t="s">
        <v>641</v>
      </c>
      <c r="E40" s="287" t="s">
        <v>1548</v>
      </c>
      <c r="F40" s="123">
        <v>417409.49</v>
      </c>
      <c r="G40" s="123">
        <v>0</v>
      </c>
      <c r="H40" s="123">
        <v>96355.46</v>
      </c>
      <c r="I40" s="56">
        <v>2181961.71</v>
      </c>
      <c r="J40" s="56">
        <v>712207.5</v>
      </c>
      <c r="L40" s="275">
        <v>0</v>
      </c>
      <c r="O40" s="275">
        <v>0</v>
      </c>
      <c r="S40" s="56">
        <v>1838307.57</v>
      </c>
      <c r="T40" s="56">
        <v>1879861.02</v>
      </c>
      <c r="X40" s="100">
        <v>1840548.29</v>
      </c>
      <c r="Y40" s="100">
        <v>185000</v>
      </c>
      <c r="Z40" s="100">
        <v>2167.54</v>
      </c>
      <c r="AA40" s="100">
        <v>934000</v>
      </c>
      <c r="AB40" s="100">
        <v>205462.78</v>
      </c>
      <c r="AC40" s="124">
        <v>1772124</v>
      </c>
      <c r="AG40" s="124">
        <v>1084959.08</v>
      </c>
      <c r="AH40" s="124">
        <v>422125.96</v>
      </c>
      <c r="AK40" s="98">
        <f t="shared" si="7"/>
        <v>513764.95</v>
      </c>
      <c r="AL40" s="44">
        <f t="shared" si="8"/>
        <v>0</v>
      </c>
      <c r="AM40" s="104">
        <f t="shared" si="3"/>
        <v>513764.95</v>
      </c>
      <c r="AN40" s="105">
        <f t="shared" si="4"/>
        <v>3167178.61</v>
      </c>
      <c r="AO40" s="29">
        <f t="shared" si="5"/>
        <v>3279209.04</v>
      </c>
      <c r="AP40" s="16">
        <f t="shared" si="6"/>
        <v>-112030.43000000017</v>
      </c>
    </row>
    <row r="41" spans="1:42" x14ac:dyDescent="0.25">
      <c r="A41" t="s">
        <v>288</v>
      </c>
      <c r="B41" t="s">
        <v>2</v>
      </c>
      <c r="C41" s="74">
        <v>3499</v>
      </c>
      <c r="D41" s="74" t="s">
        <v>642</v>
      </c>
      <c r="E41" s="56" t="s">
        <v>1549</v>
      </c>
      <c r="F41" s="123">
        <v>758304.65</v>
      </c>
      <c r="G41" s="123">
        <v>0</v>
      </c>
      <c r="H41" s="123">
        <v>71926.42</v>
      </c>
      <c r="I41" s="56">
        <v>727759.03</v>
      </c>
      <c r="J41" s="56">
        <v>553321.97</v>
      </c>
      <c r="L41" s="275">
        <v>36174.660000000003</v>
      </c>
      <c r="S41" s="56">
        <v>-1604192.93</v>
      </c>
      <c r="T41" s="56">
        <v>3832429.73</v>
      </c>
      <c r="X41" s="100">
        <v>1441697.39</v>
      </c>
      <c r="Y41" s="100">
        <v>232240</v>
      </c>
      <c r="Z41" s="100">
        <v>3427.96</v>
      </c>
      <c r="AA41" s="100">
        <v>1151160</v>
      </c>
      <c r="AB41" s="100">
        <v>242285</v>
      </c>
      <c r="AC41" s="124">
        <v>1991780</v>
      </c>
      <c r="AE41" s="124">
        <v>4976</v>
      </c>
      <c r="AF41" s="124">
        <v>360</v>
      </c>
      <c r="AG41" s="124">
        <v>905982.65</v>
      </c>
      <c r="AH41" s="124">
        <v>191723.09</v>
      </c>
      <c r="AK41" s="98">
        <f t="shared" si="7"/>
        <v>830231.07000000007</v>
      </c>
      <c r="AL41" s="44">
        <f t="shared" si="8"/>
        <v>36174.660000000003</v>
      </c>
      <c r="AM41" s="104">
        <f t="shared" si="3"/>
        <v>794056.41</v>
      </c>
      <c r="AN41" s="105">
        <f t="shared" si="4"/>
        <v>3070810.3499999996</v>
      </c>
      <c r="AO41" s="29">
        <f t="shared" si="5"/>
        <v>3094821.7399999998</v>
      </c>
      <c r="AP41" s="16">
        <f t="shared" si="6"/>
        <v>-24011.39000000013</v>
      </c>
    </row>
    <row r="42" spans="1:42" x14ac:dyDescent="0.25">
      <c r="A42" t="s">
        <v>288</v>
      </c>
      <c r="B42" t="s">
        <v>2</v>
      </c>
      <c r="C42" s="74">
        <v>1888</v>
      </c>
      <c r="D42" s="74" t="s">
        <v>643</v>
      </c>
      <c r="E42" s="56" t="s">
        <v>1550</v>
      </c>
      <c r="F42" s="123">
        <v>263782.42</v>
      </c>
      <c r="G42" s="123">
        <v>0</v>
      </c>
      <c r="H42" s="123">
        <v>48000</v>
      </c>
      <c r="I42" s="56">
        <v>246631.33</v>
      </c>
      <c r="J42" s="56">
        <v>1732132.58</v>
      </c>
      <c r="L42" s="275">
        <v>17550</v>
      </c>
      <c r="S42" s="56">
        <v>479565.86</v>
      </c>
      <c r="T42" s="56">
        <v>1975418.72</v>
      </c>
      <c r="X42" s="100">
        <v>1045795.82</v>
      </c>
      <c r="Y42" s="100">
        <v>106600</v>
      </c>
      <c r="Z42" s="100">
        <v>1190</v>
      </c>
      <c r="AA42" s="100">
        <v>986160</v>
      </c>
      <c r="AB42" s="100">
        <v>266765</v>
      </c>
      <c r="AC42" s="124">
        <v>1572670</v>
      </c>
      <c r="AF42" s="124">
        <v>460</v>
      </c>
      <c r="AG42" s="124">
        <v>606894.82999999996</v>
      </c>
      <c r="AH42" s="124">
        <v>244790.24</v>
      </c>
      <c r="AK42" s="98">
        <f t="shared" si="7"/>
        <v>311782.42</v>
      </c>
      <c r="AL42" s="44">
        <f t="shared" si="8"/>
        <v>17550</v>
      </c>
      <c r="AM42" s="104">
        <f t="shared" si="3"/>
        <v>294232.42</v>
      </c>
      <c r="AN42" s="105">
        <f t="shared" si="4"/>
        <v>2406510.8199999998</v>
      </c>
      <c r="AO42" s="29">
        <f t="shared" si="5"/>
        <v>2424815.0700000003</v>
      </c>
      <c r="AP42" s="16">
        <f t="shared" si="6"/>
        <v>-18304.250000000466</v>
      </c>
    </row>
    <row r="43" spans="1:42" x14ac:dyDescent="0.25">
      <c r="A43" t="s">
        <v>288</v>
      </c>
      <c r="B43" t="s">
        <v>2</v>
      </c>
      <c r="C43" s="74">
        <v>1651</v>
      </c>
      <c r="D43" s="74" t="s">
        <v>644</v>
      </c>
      <c r="E43" s="56" t="s">
        <v>1551</v>
      </c>
      <c r="F43" s="123">
        <v>298877.34000000003</v>
      </c>
      <c r="G43" s="123">
        <v>0</v>
      </c>
      <c r="H43" s="123">
        <v>34605.050000000003</v>
      </c>
      <c r="I43" s="56">
        <v>173062.04</v>
      </c>
      <c r="J43" s="56">
        <v>169533.3</v>
      </c>
      <c r="L43" s="275">
        <v>0</v>
      </c>
      <c r="S43" s="56">
        <v>-828980.49</v>
      </c>
      <c r="T43" s="56">
        <v>1580455.21</v>
      </c>
      <c r="X43" s="100">
        <v>806486.75</v>
      </c>
      <c r="Y43" s="100">
        <v>210000</v>
      </c>
      <c r="Z43" s="100">
        <v>1121.52</v>
      </c>
      <c r="AA43" s="100">
        <v>401880</v>
      </c>
      <c r="AB43" s="100">
        <v>179900</v>
      </c>
      <c r="AC43" s="124">
        <v>807720</v>
      </c>
      <c r="AF43" s="124">
        <v>12360</v>
      </c>
      <c r="AG43" s="124">
        <v>594493.4</v>
      </c>
      <c r="AH43" s="124">
        <v>174555.86</v>
      </c>
      <c r="AK43" s="98">
        <f t="shared" si="7"/>
        <v>333482.39</v>
      </c>
      <c r="AL43" s="44">
        <f t="shared" si="8"/>
        <v>0</v>
      </c>
      <c r="AM43" s="104">
        <f t="shared" si="3"/>
        <v>333482.39</v>
      </c>
      <c r="AN43" s="105">
        <f t="shared" si="4"/>
        <v>1599388.27</v>
      </c>
      <c r="AO43" s="29">
        <f t="shared" si="5"/>
        <v>1589129.2599999998</v>
      </c>
      <c r="AP43" s="16">
        <f t="shared" si="6"/>
        <v>10259.010000000242</v>
      </c>
    </row>
    <row r="44" spans="1:42" x14ac:dyDescent="0.25">
      <c r="A44" t="s">
        <v>288</v>
      </c>
      <c r="B44" t="s">
        <v>2</v>
      </c>
      <c r="C44" s="74">
        <v>3959</v>
      </c>
      <c r="D44" s="74" t="s">
        <v>645</v>
      </c>
      <c r="E44" s="56" t="s">
        <v>1552</v>
      </c>
      <c r="F44" s="123">
        <v>358876.99</v>
      </c>
      <c r="G44" s="123">
        <v>0</v>
      </c>
      <c r="H44" s="123">
        <v>80359.75</v>
      </c>
      <c r="I44" s="56">
        <v>544984.92000000004</v>
      </c>
      <c r="J44" s="56">
        <v>621738.80000000005</v>
      </c>
      <c r="L44" s="275">
        <v>25600</v>
      </c>
      <c r="S44" s="56">
        <v>-849681.65</v>
      </c>
      <c r="T44" s="56">
        <v>2583577.5299999998</v>
      </c>
      <c r="X44" s="100">
        <v>1204190.97</v>
      </c>
      <c r="Y44" s="100">
        <v>63100</v>
      </c>
      <c r="Z44" s="100">
        <v>1614.34</v>
      </c>
      <c r="AA44" s="100">
        <v>1029720</v>
      </c>
      <c r="AB44" s="100">
        <v>262865</v>
      </c>
      <c r="AC44" s="124">
        <v>1554214</v>
      </c>
      <c r="AF44" s="124">
        <v>5136</v>
      </c>
      <c r="AG44" s="124">
        <v>849939.03</v>
      </c>
      <c r="AH44" s="124">
        <v>205318.7</v>
      </c>
      <c r="AK44" s="98">
        <f t="shared" si="7"/>
        <v>439236.74</v>
      </c>
      <c r="AL44" s="44">
        <f t="shared" si="8"/>
        <v>25600</v>
      </c>
      <c r="AM44" s="104">
        <f t="shared" si="3"/>
        <v>413636.74</v>
      </c>
      <c r="AN44" s="105">
        <f t="shared" si="4"/>
        <v>2561490.31</v>
      </c>
      <c r="AO44" s="29">
        <f t="shared" si="5"/>
        <v>2614607.7300000004</v>
      </c>
      <c r="AP44" s="16">
        <f t="shared" si="6"/>
        <v>-53117.420000000391</v>
      </c>
    </row>
    <row r="45" spans="1:42" x14ac:dyDescent="0.25">
      <c r="A45" t="s">
        <v>288</v>
      </c>
      <c r="B45" t="s">
        <v>2</v>
      </c>
      <c r="C45" s="74">
        <v>2503</v>
      </c>
      <c r="D45" s="74" t="s">
        <v>646</v>
      </c>
      <c r="E45" s="56" t="s">
        <v>1553</v>
      </c>
      <c r="F45" s="123">
        <v>339218.99</v>
      </c>
      <c r="G45" s="123">
        <v>0</v>
      </c>
      <c r="H45" s="123">
        <v>33095.03</v>
      </c>
      <c r="I45" s="56">
        <v>250868.51</v>
      </c>
      <c r="J45" s="56">
        <v>678705.42</v>
      </c>
      <c r="S45" s="56">
        <v>-66844.53</v>
      </c>
      <c r="T45" s="56">
        <v>1850667.12</v>
      </c>
      <c r="X45" s="100">
        <v>727414.35</v>
      </c>
      <c r="Y45" s="100">
        <v>106000</v>
      </c>
      <c r="Z45" s="100">
        <v>2403.7399999999998</v>
      </c>
      <c r="AA45" s="100">
        <v>1686360</v>
      </c>
      <c r="AB45" s="100">
        <v>191100</v>
      </c>
      <c r="AC45" s="124">
        <v>2053180</v>
      </c>
      <c r="AG45" s="124">
        <v>827302.21</v>
      </c>
      <c r="AH45" s="124">
        <v>227806.52</v>
      </c>
      <c r="AK45" s="98">
        <f t="shared" si="7"/>
        <v>372314.02</v>
      </c>
      <c r="AL45" s="44">
        <f t="shared" si="8"/>
        <v>0</v>
      </c>
      <c r="AM45" s="104">
        <f t="shared" si="3"/>
        <v>372314.02</v>
      </c>
      <c r="AN45" s="105">
        <f t="shared" si="4"/>
        <v>2713278.09</v>
      </c>
      <c r="AO45" s="29">
        <f t="shared" si="5"/>
        <v>3108288.73</v>
      </c>
      <c r="AP45" s="16">
        <f t="shared" si="6"/>
        <v>-395010.64000000013</v>
      </c>
    </row>
    <row r="46" spans="1:42" x14ac:dyDescent="0.25">
      <c r="A46" t="s">
        <v>288</v>
      </c>
      <c r="B46" t="s">
        <v>2</v>
      </c>
      <c r="C46" s="74">
        <v>3619</v>
      </c>
      <c r="D46" s="74" t="s">
        <v>647</v>
      </c>
      <c r="E46" s="56" t="s">
        <v>1554</v>
      </c>
      <c r="F46" s="123">
        <v>188121.47</v>
      </c>
      <c r="G46" s="123">
        <v>0</v>
      </c>
      <c r="H46" s="123">
        <v>16470.86</v>
      </c>
      <c r="I46" s="56">
        <v>402341.08</v>
      </c>
      <c r="J46" s="56">
        <v>467387.97</v>
      </c>
      <c r="R46" s="56">
        <v>-1651159.52</v>
      </c>
      <c r="T46" s="56">
        <v>3139393.79</v>
      </c>
      <c r="X46" s="100">
        <v>1699245.76</v>
      </c>
      <c r="Y46" s="100">
        <v>220000</v>
      </c>
      <c r="Z46" s="100">
        <v>1054.54</v>
      </c>
      <c r="AA46" s="100">
        <v>1738920</v>
      </c>
      <c r="AB46" s="100">
        <v>127400</v>
      </c>
      <c r="AC46" s="124">
        <v>2629160</v>
      </c>
      <c r="AE46" s="124">
        <v>5136</v>
      </c>
      <c r="AG46" s="124">
        <v>988341.95</v>
      </c>
      <c r="AH46" s="124">
        <v>305641.24</v>
      </c>
      <c r="AK46" s="98">
        <f t="shared" si="7"/>
        <v>204592.33000000002</v>
      </c>
      <c r="AL46" s="44">
        <f t="shared" si="8"/>
        <v>0</v>
      </c>
      <c r="AM46" s="104">
        <f t="shared" si="3"/>
        <v>204592.33000000002</v>
      </c>
      <c r="AN46" s="105">
        <f t="shared" si="4"/>
        <v>3786620.3</v>
      </c>
      <c r="AO46" s="29">
        <f t="shared" si="5"/>
        <v>3928279.1900000004</v>
      </c>
      <c r="AP46" s="16">
        <f t="shared" si="6"/>
        <v>-141658.8900000006</v>
      </c>
    </row>
    <row r="47" spans="1:42" x14ac:dyDescent="0.25">
      <c r="A47" t="s">
        <v>288</v>
      </c>
      <c r="B47" t="s">
        <v>2</v>
      </c>
      <c r="C47" s="74">
        <v>2593</v>
      </c>
      <c r="D47" s="74" t="s">
        <v>648</v>
      </c>
      <c r="E47" s="56" t="s">
        <v>1555</v>
      </c>
      <c r="F47" s="123">
        <v>161577.20000000001</v>
      </c>
      <c r="G47" s="123">
        <v>0</v>
      </c>
      <c r="H47" s="123">
        <v>34782.15</v>
      </c>
      <c r="I47" s="56">
        <v>246034.32</v>
      </c>
      <c r="J47" s="56">
        <v>917205.93</v>
      </c>
      <c r="S47" s="56">
        <v>270496.65000000002</v>
      </c>
      <c r="T47" s="56">
        <v>2592803.14</v>
      </c>
      <c r="X47" s="100">
        <v>722843.64</v>
      </c>
      <c r="Y47" s="100">
        <v>30000</v>
      </c>
      <c r="Z47" s="100">
        <v>730.26</v>
      </c>
      <c r="AA47" s="100">
        <v>1213200</v>
      </c>
      <c r="AB47" s="100">
        <v>146500</v>
      </c>
      <c r="AC47" s="124">
        <v>1540386</v>
      </c>
      <c r="AG47" s="124">
        <v>549658.1</v>
      </c>
      <c r="AH47" s="124">
        <v>1448125.99</v>
      </c>
      <c r="AK47" s="98">
        <f t="shared" si="7"/>
        <v>196359.35</v>
      </c>
      <c r="AL47" s="44">
        <f t="shared" si="8"/>
        <v>0</v>
      </c>
      <c r="AM47" s="104">
        <f t="shared" si="3"/>
        <v>196359.35</v>
      </c>
      <c r="AN47" s="105">
        <f t="shared" si="4"/>
        <v>2113273.9</v>
      </c>
      <c r="AO47" s="29">
        <f t="shared" si="5"/>
        <v>3538170.09</v>
      </c>
      <c r="AP47" s="16">
        <f t="shared" si="6"/>
        <v>-1424896.19</v>
      </c>
    </row>
    <row r="48" spans="1:42" x14ac:dyDescent="0.25">
      <c r="A48" t="s">
        <v>288</v>
      </c>
      <c r="B48" t="s">
        <v>2</v>
      </c>
      <c r="C48" s="74">
        <v>1622</v>
      </c>
      <c r="D48" s="74" t="s">
        <v>649</v>
      </c>
      <c r="E48" s="56" t="s">
        <v>1556</v>
      </c>
      <c r="F48" s="123">
        <v>454524.21</v>
      </c>
      <c r="G48" s="123">
        <v>0</v>
      </c>
      <c r="H48" s="123">
        <v>33757.870000000003</v>
      </c>
      <c r="I48" s="56">
        <v>114882.57</v>
      </c>
      <c r="J48" s="56">
        <v>374130.35</v>
      </c>
      <c r="L48" s="275">
        <v>0</v>
      </c>
      <c r="S48" s="56">
        <v>-1041241.17</v>
      </c>
      <c r="T48" s="56">
        <v>2213150.63</v>
      </c>
      <c r="X48" s="100">
        <v>598465.43999999994</v>
      </c>
      <c r="Y48" s="100">
        <v>105000</v>
      </c>
      <c r="Z48" s="100">
        <v>1959.07</v>
      </c>
      <c r="AA48" s="100">
        <v>1115116</v>
      </c>
      <c r="AB48" s="100">
        <v>179465</v>
      </c>
      <c r="AC48" s="124">
        <v>1314916</v>
      </c>
      <c r="AG48" s="124">
        <v>532452.19999999995</v>
      </c>
      <c r="AH48" s="124">
        <v>237579.77</v>
      </c>
      <c r="AK48" s="98">
        <f t="shared" si="7"/>
        <v>488282.08</v>
      </c>
      <c r="AL48" s="44">
        <f t="shared" si="8"/>
        <v>0</v>
      </c>
      <c r="AM48" s="104">
        <f t="shared" si="3"/>
        <v>488282.08</v>
      </c>
      <c r="AN48" s="105">
        <f t="shared" si="4"/>
        <v>2000005.5099999998</v>
      </c>
      <c r="AO48" s="29">
        <f t="shared" si="5"/>
        <v>2084947.97</v>
      </c>
      <c r="AP48" s="16">
        <f t="shared" si="6"/>
        <v>-84942.460000000196</v>
      </c>
    </row>
    <row r="49" spans="1:42" x14ac:dyDescent="0.25">
      <c r="A49" t="s">
        <v>288</v>
      </c>
      <c r="B49" t="s">
        <v>2</v>
      </c>
      <c r="C49" s="74">
        <v>2164</v>
      </c>
      <c r="D49" s="74" t="s">
        <v>650</v>
      </c>
      <c r="E49" s="56" t="s">
        <v>1557</v>
      </c>
      <c r="F49" s="123">
        <v>176604.04</v>
      </c>
      <c r="G49" s="123">
        <v>0</v>
      </c>
      <c r="H49" s="123">
        <v>25492.560000000001</v>
      </c>
      <c r="I49" s="56">
        <v>1539003.39</v>
      </c>
      <c r="J49" s="56">
        <v>549311.39</v>
      </c>
      <c r="N49" s="275">
        <v>0</v>
      </c>
      <c r="S49" s="56">
        <v>-434389.3</v>
      </c>
      <c r="T49" s="56">
        <v>2118686.35</v>
      </c>
      <c r="X49" s="100">
        <v>671273.8</v>
      </c>
      <c r="Y49" s="100">
        <v>85000</v>
      </c>
      <c r="Z49" s="100">
        <v>586.16</v>
      </c>
      <c r="AA49" s="100">
        <v>990220</v>
      </c>
      <c r="AB49" s="100">
        <v>993012</v>
      </c>
      <c r="AC49" s="124">
        <v>1289823</v>
      </c>
      <c r="AG49" s="124">
        <v>482453.66</v>
      </c>
      <c r="AH49" s="124">
        <v>291146.96999999997</v>
      </c>
      <c r="AK49" s="98">
        <f t="shared" si="7"/>
        <v>202096.6</v>
      </c>
      <c r="AL49" s="44">
        <f t="shared" si="8"/>
        <v>0</v>
      </c>
      <c r="AM49" s="104">
        <f t="shared" si="3"/>
        <v>202096.6</v>
      </c>
      <c r="AN49" s="105">
        <f t="shared" si="4"/>
        <v>2740091.96</v>
      </c>
      <c r="AO49" s="29">
        <f t="shared" si="5"/>
        <v>2063423.63</v>
      </c>
      <c r="AP49" s="16">
        <f t="shared" si="6"/>
        <v>676668.33000000007</v>
      </c>
    </row>
    <row r="50" spans="1:42" x14ac:dyDescent="0.25">
      <c r="A50" t="s">
        <v>291</v>
      </c>
      <c r="B50" t="s">
        <v>3</v>
      </c>
      <c r="C50" s="74">
        <v>5944</v>
      </c>
      <c r="D50" s="74" t="s">
        <v>651</v>
      </c>
      <c r="E50" s="56" t="s">
        <v>1558</v>
      </c>
      <c r="F50" s="123">
        <v>458673.75</v>
      </c>
      <c r="G50" s="123">
        <v>0</v>
      </c>
      <c r="H50" s="123">
        <v>32598.3</v>
      </c>
      <c r="I50" s="56">
        <v>984449.81</v>
      </c>
      <c r="J50" s="56">
        <v>297039.17</v>
      </c>
      <c r="Q50" s="56">
        <v>5737</v>
      </c>
      <c r="S50" s="56">
        <v>-1208706.43</v>
      </c>
      <c r="T50" s="56">
        <v>3206691.97</v>
      </c>
      <c r="X50" s="100">
        <v>1627815.24</v>
      </c>
      <c r="Y50" s="100">
        <v>360000</v>
      </c>
      <c r="Z50" s="100">
        <v>2308.29</v>
      </c>
      <c r="AA50" s="100">
        <v>2236620</v>
      </c>
      <c r="AB50" s="100">
        <v>567417</v>
      </c>
      <c r="AC50" s="124">
        <v>3076622</v>
      </c>
      <c r="AG50" s="124">
        <v>1529210.55</v>
      </c>
      <c r="AH50" s="124">
        <v>89180.49</v>
      </c>
      <c r="AK50" s="98">
        <f t="shared" si="7"/>
        <v>491272.05</v>
      </c>
      <c r="AL50" s="44">
        <f t="shared" si="8"/>
        <v>0</v>
      </c>
      <c r="AM50" s="104">
        <f t="shared" si="3"/>
        <v>491272.05</v>
      </c>
      <c r="AN50" s="105">
        <f t="shared" si="4"/>
        <v>4794160.53</v>
      </c>
      <c r="AO50" s="29">
        <f t="shared" si="5"/>
        <v>4695013.04</v>
      </c>
      <c r="AP50" s="16">
        <f t="shared" si="6"/>
        <v>99147.490000000224</v>
      </c>
    </row>
    <row r="51" spans="1:42" x14ac:dyDescent="0.25">
      <c r="A51" t="s">
        <v>291</v>
      </c>
      <c r="B51" t="s">
        <v>3</v>
      </c>
      <c r="C51" s="74">
        <v>5439</v>
      </c>
      <c r="D51" s="74" t="s">
        <v>652</v>
      </c>
      <c r="E51" s="56" t="s">
        <v>1559</v>
      </c>
      <c r="F51" s="123">
        <v>81671.360000000001</v>
      </c>
      <c r="G51" s="123">
        <v>0</v>
      </c>
      <c r="H51" s="123">
        <v>137518.45000000001</v>
      </c>
      <c r="I51" s="56">
        <v>20664.939999999999</v>
      </c>
      <c r="J51" s="56">
        <v>1502225.86</v>
      </c>
      <c r="L51" s="275">
        <v>104400</v>
      </c>
      <c r="O51" s="275">
        <v>0</v>
      </c>
      <c r="S51" s="56">
        <v>-1028475.75</v>
      </c>
      <c r="T51" s="56">
        <v>2598703.46</v>
      </c>
      <c r="X51" s="100">
        <v>1835471.2</v>
      </c>
      <c r="Y51" s="100">
        <v>196360</v>
      </c>
      <c r="Z51" s="100">
        <v>1258.8499999999999</v>
      </c>
      <c r="AA51" s="100">
        <v>1617020</v>
      </c>
      <c r="AB51" s="100">
        <v>1168420</v>
      </c>
      <c r="AC51" s="124">
        <v>2945240.8</v>
      </c>
      <c r="AG51" s="124">
        <v>923270.19</v>
      </c>
      <c r="AH51" s="124">
        <v>334176.15999999997</v>
      </c>
      <c r="AK51" s="98">
        <f t="shared" si="7"/>
        <v>219189.81</v>
      </c>
      <c r="AL51" s="44">
        <f t="shared" si="8"/>
        <v>104400</v>
      </c>
      <c r="AM51" s="104">
        <f t="shared" si="3"/>
        <v>114789.81</v>
      </c>
      <c r="AN51" s="105">
        <f t="shared" si="4"/>
        <v>4818530.05</v>
      </c>
      <c r="AO51" s="29">
        <f t="shared" si="5"/>
        <v>4202687.1499999994</v>
      </c>
      <c r="AP51" s="16">
        <f t="shared" si="6"/>
        <v>615842.90000000037</v>
      </c>
    </row>
    <row r="52" spans="1:42" x14ac:dyDescent="0.25">
      <c r="A52" t="s">
        <v>291</v>
      </c>
      <c r="B52" t="s">
        <v>3</v>
      </c>
      <c r="C52" s="74">
        <v>3683</v>
      </c>
      <c r="D52" s="74" t="s">
        <v>653</v>
      </c>
      <c r="E52" s="56" t="s">
        <v>1560</v>
      </c>
      <c r="F52" s="123">
        <v>328940.65999999997</v>
      </c>
      <c r="G52" s="123">
        <v>0</v>
      </c>
      <c r="H52" s="123">
        <v>32044.98</v>
      </c>
      <c r="I52" s="56">
        <v>268033.2</v>
      </c>
      <c r="J52" s="56">
        <v>281679.69</v>
      </c>
      <c r="O52" s="275">
        <v>0</v>
      </c>
      <c r="S52" s="56">
        <v>-1629005.92</v>
      </c>
      <c r="T52" s="56">
        <v>2341456.5299999998</v>
      </c>
      <c r="X52" s="100">
        <v>1403797.46</v>
      </c>
      <c r="Y52" s="100">
        <v>362285</v>
      </c>
      <c r="Z52" s="100">
        <v>1094.04</v>
      </c>
      <c r="AA52" s="100">
        <v>595670</v>
      </c>
      <c r="AB52" s="100">
        <v>632417</v>
      </c>
      <c r="AC52" s="124">
        <v>1325026.8</v>
      </c>
      <c r="AG52" s="124">
        <v>925974.41</v>
      </c>
      <c r="AH52" s="124">
        <v>109811.37</v>
      </c>
      <c r="AJ52" s="124">
        <v>135535</v>
      </c>
      <c r="AK52" s="98">
        <f t="shared" si="7"/>
        <v>360985.63999999996</v>
      </c>
      <c r="AL52" s="44">
        <f t="shared" si="8"/>
        <v>0</v>
      </c>
      <c r="AM52" s="104">
        <f t="shared" si="3"/>
        <v>360985.63999999996</v>
      </c>
      <c r="AN52" s="105">
        <f t="shared" si="4"/>
        <v>2995263.5</v>
      </c>
      <c r="AO52" s="29">
        <f t="shared" si="5"/>
        <v>2496347.58</v>
      </c>
      <c r="AP52" s="16">
        <f t="shared" si="6"/>
        <v>498915.91999999993</v>
      </c>
    </row>
    <row r="53" spans="1:42" x14ac:dyDescent="0.25">
      <c r="A53" t="s">
        <v>291</v>
      </c>
      <c r="B53" t="s">
        <v>3</v>
      </c>
      <c r="C53" s="74">
        <v>10514</v>
      </c>
      <c r="D53" s="74" t="s">
        <v>654</v>
      </c>
      <c r="E53" s="56" t="s">
        <v>1561</v>
      </c>
      <c r="F53" s="123">
        <v>414440.51</v>
      </c>
      <c r="G53" s="123">
        <v>0</v>
      </c>
      <c r="H53" s="123">
        <v>125206.35</v>
      </c>
      <c r="I53" s="56">
        <v>2177251.63</v>
      </c>
      <c r="J53" s="56">
        <v>865917.51</v>
      </c>
      <c r="L53" s="275">
        <v>107</v>
      </c>
      <c r="O53" s="275">
        <v>0</v>
      </c>
      <c r="Q53" s="56">
        <v>200000</v>
      </c>
      <c r="S53" s="56">
        <v>2365579.7400000002</v>
      </c>
      <c r="T53" s="56">
        <v>1574485.41</v>
      </c>
      <c r="U53" s="100">
        <v>0</v>
      </c>
      <c r="X53" s="100">
        <v>2936910.97</v>
      </c>
      <c r="Y53" s="100">
        <v>430000</v>
      </c>
      <c r="Z53" s="100">
        <v>4661.46</v>
      </c>
      <c r="AA53" s="100">
        <v>1896480</v>
      </c>
      <c r="AB53" s="100">
        <v>1131405</v>
      </c>
      <c r="AC53" s="124">
        <v>3804728.6</v>
      </c>
      <c r="AG53" s="124">
        <v>2157399.89</v>
      </c>
      <c r="AH53" s="124">
        <v>356496.49</v>
      </c>
      <c r="AK53" s="98">
        <f t="shared" si="7"/>
        <v>539646.86</v>
      </c>
      <c r="AL53" s="44">
        <f t="shared" si="8"/>
        <v>107</v>
      </c>
      <c r="AM53" s="104">
        <f t="shared" si="3"/>
        <v>539539.86</v>
      </c>
      <c r="AN53" s="105">
        <f t="shared" si="4"/>
        <v>6399457.4299999997</v>
      </c>
      <c r="AO53" s="29">
        <f t="shared" si="5"/>
        <v>6318624.9800000004</v>
      </c>
      <c r="AP53" s="16">
        <f t="shared" si="6"/>
        <v>80832.449999999255</v>
      </c>
    </row>
    <row r="54" spans="1:42" x14ac:dyDescent="0.25">
      <c r="A54" t="s">
        <v>291</v>
      </c>
      <c r="B54" t="s">
        <v>3</v>
      </c>
      <c r="C54" s="74">
        <v>1578</v>
      </c>
      <c r="D54" s="74" t="s">
        <v>655</v>
      </c>
      <c r="E54" s="56" t="s">
        <v>1562</v>
      </c>
      <c r="F54" s="123">
        <v>194422.1</v>
      </c>
      <c r="G54" s="123">
        <v>0</v>
      </c>
      <c r="H54" s="123">
        <v>38236.81</v>
      </c>
      <c r="I54" s="56">
        <v>2</v>
      </c>
      <c r="J54" s="56">
        <v>87664.68</v>
      </c>
      <c r="L54" s="275">
        <v>4800</v>
      </c>
      <c r="O54" s="275">
        <v>0</v>
      </c>
      <c r="S54" s="56">
        <v>-1248238.99</v>
      </c>
      <c r="T54" s="56">
        <v>1566508.7</v>
      </c>
      <c r="X54" s="100">
        <v>930408.02</v>
      </c>
      <c r="Y54" s="100">
        <v>94000</v>
      </c>
      <c r="Z54" s="100">
        <v>1050.77</v>
      </c>
      <c r="AA54" s="100">
        <v>1080040</v>
      </c>
      <c r="AB54" s="100">
        <v>216817</v>
      </c>
      <c r="AC54" s="124">
        <v>1583000</v>
      </c>
      <c r="AD54" s="124">
        <v>4200</v>
      </c>
      <c r="AG54" s="124">
        <v>448283.37</v>
      </c>
      <c r="AH54" s="124">
        <v>108112.04</v>
      </c>
      <c r="AK54" s="98">
        <f t="shared" si="7"/>
        <v>232658.91</v>
      </c>
      <c r="AL54" s="44">
        <f t="shared" si="8"/>
        <v>4800</v>
      </c>
      <c r="AM54" s="104">
        <f t="shared" si="3"/>
        <v>227858.91</v>
      </c>
      <c r="AN54" s="105">
        <f t="shared" si="4"/>
        <v>2322315.79</v>
      </c>
      <c r="AO54" s="29">
        <f t="shared" si="5"/>
        <v>2143595.41</v>
      </c>
      <c r="AP54" s="16">
        <f t="shared" si="6"/>
        <v>178720.37999999989</v>
      </c>
    </row>
    <row r="55" spans="1:42" x14ac:dyDescent="0.25">
      <c r="A55" t="s">
        <v>291</v>
      </c>
      <c r="B55" t="s">
        <v>3</v>
      </c>
      <c r="C55" s="74">
        <v>3503</v>
      </c>
      <c r="D55" s="74" t="s">
        <v>656</v>
      </c>
      <c r="E55" s="56" t="s">
        <v>1563</v>
      </c>
      <c r="F55" s="123">
        <v>152704.43</v>
      </c>
      <c r="G55" s="123">
        <v>0</v>
      </c>
      <c r="H55" s="123">
        <v>60650.85</v>
      </c>
      <c r="I55" s="56">
        <v>12478.64</v>
      </c>
      <c r="J55" s="56">
        <v>119870.52</v>
      </c>
      <c r="S55" s="56">
        <v>-2043740.6</v>
      </c>
      <c r="T55" s="56">
        <v>2534998.48</v>
      </c>
      <c r="U55" s="100">
        <v>0</v>
      </c>
      <c r="X55" s="100">
        <v>1190952.55</v>
      </c>
      <c r="Y55" s="100">
        <v>73480</v>
      </c>
      <c r="Z55" s="100">
        <v>1307.78</v>
      </c>
      <c r="AA55" s="100">
        <v>592220</v>
      </c>
      <c r="AB55" s="100">
        <v>259537</v>
      </c>
      <c r="AC55" s="124">
        <v>1134640</v>
      </c>
      <c r="AG55" s="124">
        <v>853100.31</v>
      </c>
      <c r="AH55" s="124">
        <v>40684.089999999997</v>
      </c>
      <c r="AK55" s="98">
        <f t="shared" si="7"/>
        <v>213355.28</v>
      </c>
      <c r="AL55" s="44">
        <f t="shared" si="8"/>
        <v>0</v>
      </c>
      <c r="AM55" s="104">
        <f t="shared" si="3"/>
        <v>213355.28</v>
      </c>
      <c r="AN55" s="105">
        <f t="shared" si="4"/>
        <v>2117497.33</v>
      </c>
      <c r="AO55" s="29">
        <f t="shared" si="5"/>
        <v>2028424.4000000001</v>
      </c>
      <c r="AP55" s="16">
        <f t="shared" si="6"/>
        <v>89072.929999999935</v>
      </c>
    </row>
    <row r="56" spans="1:42" x14ac:dyDescent="0.25">
      <c r="A56" t="s">
        <v>291</v>
      </c>
      <c r="B56" t="s">
        <v>3</v>
      </c>
      <c r="C56" s="74">
        <v>5709</v>
      </c>
      <c r="D56" s="74" t="s">
        <v>657</v>
      </c>
      <c r="E56" s="56" t="s">
        <v>1564</v>
      </c>
      <c r="F56" s="123">
        <v>118382.88</v>
      </c>
      <c r="G56" s="123">
        <v>0</v>
      </c>
      <c r="H56" s="123">
        <v>66399.98</v>
      </c>
      <c r="I56" s="56">
        <v>167640.92000000001</v>
      </c>
      <c r="J56" s="56">
        <v>311140.09000000003</v>
      </c>
      <c r="S56" s="56">
        <v>-1878037.02</v>
      </c>
      <c r="T56" s="56">
        <v>2415193.5099999998</v>
      </c>
      <c r="U56" s="100">
        <v>0</v>
      </c>
      <c r="X56" s="100">
        <v>1250408.44</v>
      </c>
      <c r="Y56" s="100">
        <v>127604</v>
      </c>
      <c r="Z56" s="100">
        <v>1424.68</v>
      </c>
      <c r="AA56" s="100">
        <v>2144700</v>
      </c>
      <c r="AB56" s="100">
        <v>904016</v>
      </c>
      <c r="AC56" s="124">
        <v>2748184</v>
      </c>
      <c r="AG56" s="124">
        <v>1095856.99</v>
      </c>
      <c r="AH56" s="124">
        <v>168306.75</v>
      </c>
      <c r="AK56" s="98">
        <f t="shared" si="7"/>
        <v>184782.86</v>
      </c>
      <c r="AL56" s="44">
        <f t="shared" si="8"/>
        <v>0</v>
      </c>
      <c r="AM56" s="104">
        <f t="shared" si="3"/>
        <v>184782.86</v>
      </c>
      <c r="AN56" s="105">
        <f t="shared" si="4"/>
        <v>4428153.12</v>
      </c>
      <c r="AO56" s="29">
        <f t="shared" si="5"/>
        <v>4012347.74</v>
      </c>
      <c r="AP56" s="16">
        <f t="shared" si="6"/>
        <v>415805.37999999989</v>
      </c>
    </row>
    <row r="57" spans="1:42" x14ac:dyDescent="0.25">
      <c r="A57" t="s">
        <v>291</v>
      </c>
      <c r="B57" t="s">
        <v>3</v>
      </c>
      <c r="C57" s="74">
        <v>2754</v>
      </c>
      <c r="D57" s="74" t="s">
        <v>658</v>
      </c>
      <c r="E57" s="56" t="s">
        <v>1565</v>
      </c>
      <c r="F57" s="123">
        <v>9504</v>
      </c>
      <c r="G57" s="123">
        <v>0</v>
      </c>
      <c r="H57" s="123">
        <v>39485.14</v>
      </c>
      <c r="I57" s="56">
        <v>311291.84000000003</v>
      </c>
      <c r="J57" s="56">
        <v>337543.27</v>
      </c>
      <c r="S57" s="56">
        <v>-621590.99</v>
      </c>
      <c r="T57" s="56">
        <v>1430245.31</v>
      </c>
      <c r="X57" s="100">
        <v>836625.21</v>
      </c>
      <c r="Y57" s="100">
        <v>51640</v>
      </c>
      <c r="Z57" s="100">
        <v>892.32</v>
      </c>
      <c r="AA57" s="100">
        <v>565800</v>
      </c>
      <c r="AB57" s="100">
        <v>442257</v>
      </c>
      <c r="AC57" s="124">
        <v>1019600</v>
      </c>
      <c r="AG57" s="124">
        <v>661438.37</v>
      </c>
      <c r="AH57" s="124">
        <v>145747.23000000001</v>
      </c>
      <c r="AI57" s="124">
        <v>106840</v>
      </c>
      <c r="AK57" s="98">
        <f t="shared" si="7"/>
        <v>48989.14</v>
      </c>
      <c r="AL57" s="44">
        <f t="shared" si="8"/>
        <v>0</v>
      </c>
      <c r="AM57" s="104">
        <f t="shared" si="3"/>
        <v>48989.14</v>
      </c>
      <c r="AN57" s="105">
        <f t="shared" si="4"/>
        <v>1897214.5299999998</v>
      </c>
      <c r="AO57" s="29">
        <f t="shared" si="5"/>
        <v>1933625.6</v>
      </c>
      <c r="AP57" s="16">
        <f t="shared" si="6"/>
        <v>-36411.070000000298</v>
      </c>
    </row>
    <row r="58" spans="1:42" x14ac:dyDescent="0.25">
      <c r="A58" t="s">
        <v>291</v>
      </c>
      <c r="B58" t="s">
        <v>3</v>
      </c>
      <c r="C58" s="74">
        <v>5299</v>
      </c>
      <c r="D58" s="74" t="s">
        <v>659</v>
      </c>
      <c r="E58" s="56" t="s">
        <v>1566</v>
      </c>
      <c r="F58" s="123">
        <v>30688.77</v>
      </c>
      <c r="G58" s="123">
        <v>0</v>
      </c>
      <c r="H58" s="123">
        <v>117703.13</v>
      </c>
      <c r="I58" s="56">
        <v>61902.27</v>
      </c>
      <c r="J58" s="56">
        <v>1586819.1</v>
      </c>
      <c r="L58" s="275">
        <v>47980</v>
      </c>
      <c r="S58" s="56">
        <v>-1384285.96</v>
      </c>
      <c r="T58" s="56">
        <v>2897338.69</v>
      </c>
      <c r="U58" s="100">
        <v>0</v>
      </c>
      <c r="X58" s="100">
        <v>1731422.57</v>
      </c>
      <c r="Y58" s="100">
        <v>358740</v>
      </c>
      <c r="Z58" s="100">
        <v>811.5</v>
      </c>
      <c r="AA58" s="100">
        <v>1469280</v>
      </c>
      <c r="AB58" s="100">
        <v>999423.16</v>
      </c>
      <c r="AC58" s="124">
        <v>2287420</v>
      </c>
      <c r="AG58" s="124">
        <v>1194092.55</v>
      </c>
      <c r="AH58" s="124">
        <v>308832.14</v>
      </c>
      <c r="AK58" s="98">
        <f t="shared" si="7"/>
        <v>148391.9</v>
      </c>
      <c r="AL58" s="44">
        <f t="shared" si="8"/>
        <v>47980</v>
      </c>
      <c r="AM58" s="104">
        <f t="shared" si="3"/>
        <v>100411.9</v>
      </c>
      <c r="AN58" s="105">
        <f t="shared" si="4"/>
        <v>4559677.2300000004</v>
      </c>
      <c r="AO58" s="29">
        <f t="shared" si="5"/>
        <v>3790344.69</v>
      </c>
      <c r="AP58" s="16">
        <f t="shared" si="6"/>
        <v>769332.5400000005</v>
      </c>
    </row>
    <row r="59" spans="1:42" x14ac:dyDescent="0.25">
      <c r="A59" t="s">
        <v>291</v>
      </c>
      <c r="B59" t="s">
        <v>3</v>
      </c>
      <c r="C59" s="74">
        <v>3522</v>
      </c>
      <c r="D59" s="74" t="s">
        <v>660</v>
      </c>
      <c r="E59" s="56" t="s">
        <v>1567</v>
      </c>
      <c r="F59" s="123">
        <v>69208.34</v>
      </c>
      <c r="G59" s="123">
        <v>0</v>
      </c>
      <c r="H59" s="123">
        <v>75807.03</v>
      </c>
      <c r="I59" s="56">
        <v>2</v>
      </c>
      <c r="J59" s="56">
        <v>286247.52</v>
      </c>
      <c r="L59" s="275">
        <v>115100</v>
      </c>
      <c r="O59" s="275">
        <v>0</v>
      </c>
      <c r="S59" s="56">
        <v>-2902807.08</v>
      </c>
      <c r="T59" s="56">
        <v>3457082.1</v>
      </c>
      <c r="X59" s="100">
        <v>1306397.1299999999</v>
      </c>
      <c r="Y59" s="100">
        <v>0</v>
      </c>
      <c r="Z59" s="100">
        <v>1052.94</v>
      </c>
      <c r="AA59" s="100">
        <v>898040</v>
      </c>
      <c r="AB59" s="100">
        <v>434617</v>
      </c>
      <c r="AC59" s="124">
        <v>1742338.6</v>
      </c>
      <c r="AG59" s="124">
        <v>701303.01</v>
      </c>
      <c r="AH59" s="124">
        <v>28321.59</v>
      </c>
      <c r="AK59" s="98">
        <f t="shared" si="7"/>
        <v>145015.37</v>
      </c>
      <c r="AL59" s="44">
        <f t="shared" si="8"/>
        <v>115100</v>
      </c>
      <c r="AM59" s="104">
        <f t="shared" si="3"/>
        <v>29915.369999999995</v>
      </c>
      <c r="AN59" s="105">
        <f t="shared" si="4"/>
        <v>2640107.0699999998</v>
      </c>
      <c r="AO59" s="29">
        <f t="shared" si="5"/>
        <v>2471963.2000000002</v>
      </c>
      <c r="AP59" s="16">
        <f t="shared" si="6"/>
        <v>168143.86999999965</v>
      </c>
    </row>
    <row r="60" spans="1:42" x14ac:dyDescent="0.25">
      <c r="A60" t="s">
        <v>291</v>
      </c>
      <c r="B60" t="s">
        <v>3</v>
      </c>
      <c r="C60" s="74">
        <v>3001</v>
      </c>
      <c r="D60" s="74" t="s">
        <v>661</v>
      </c>
      <c r="E60" s="56" t="s">
        <v>1568</v>
      </c>
      <c r="F60" s="123">
        <v>266235.13</v>
      </c>
      <c r="G60" s="123">
        <v>0</v>
      </c>
      <c r="H60" s="123">
        <v>6720</v>
      </c>
      <c r="I60" s="56">
        <v>934887.29</v>
      </c>
      <c r="J60" s="56">
        <v>305424.57</v>
      </c>
      <c r="S60" s="56">
        <v>-77844.66</v>
      </c>
      <c r="T60" s="56">
        <v>339109.18</v>
      </c>
      <c r="X60" s="100">
        <v>949761.63</v>
      </c>
      <c r="Y60" s="100">
        <v>189000</v>
      </c>
      <c r="Z60" s="100">
        <v>1891.08</v>
      </c>
      <c r="AA60" s="100">
        <v>960500</v>
      </c>
      <c r="AB60" s="100">
        <v>1537679</v>
      </c>
      <c r="AC60" s="124">
        <v>1368860</v>
      </c>
      <c r="AG60" s="124">
        <v>952085</v>
      </c>
      <c r="AH60" s="124">
        <v>33442.239999999998</v>
      </c>
      <c r="AK60" s="98">
        <f t="shared" si="7"/>
        <v>272955.13</v>
      </c>
      <c r="AL60" s="44">
        <f t="shared" si="8"/>
        <v>0</v>
      </c>
      <c r="AM60" s="104">
        <f t="shared" si="3"/>
        <v>272955.13</v>
      </c>
      <c r="AN60" s="105">
        <f t="shared" si="4"/>
        <v>3638831.71</v>
      </c>
      <c r="AO60" s="29">
        <f t="shared" si="5"/>
        <v>2354387.2400000002</v>
      </c>
      <c r="AP60" s="16">
        <f t="shared" si="6"/>
        <v>1284444.4699999997</v>
      </c>
    </row>
    <row r="61" spans="1:42" x14ac:dyDescent="0.25">
      <c r="A61" t="s">
        <v>291</v>
      </c>
      <c r="B61" t="s">
        <v>3</v>
      </c>
      <c r="C61" s="74">
        <v>1241</v>
      </c>
      <c r="D61" s="74" t="s">
        <v>662</v>
      </c>
      <c r="E61" s="56" t="s">
        <v>1569</v>
      </c>
      <c r="F61" s="123">
        <v>39128.19</v>
      </c>
      <c r="G61" s="123">
        <v>0</v>
      </c>
      <c r="H61" s="123">
        <v>101900.54</v>
      </c>
      <c r="I61" s="56">
        <v>272568.75</v>
      </c>
      <c r="J61" s="56">
        <v>90593.25</v>
      </c>
      <c r="L61" s="275">
        <v>26100</v>
      </c>
      <c r="O61" s="275">
        <v>0</v>
      </c>
      <c r="S61" s="56">
        <v>-1262442.29</v>
      </c>
      <c r="T61" s="56">
        <v>1695206.85</v>
      </c>
      <c r="X61" s="100">
        <v>674116.18</v>
      </c>
      <c r="Y61" s="100">
        <v>104000</v>
      </c>
      <c r="Z61" s="100">
        <v>716.54</v>
      </c>
      <c r="AA61" s="100">
        <v>997230</v>
      </c>
      <c r="AB61" s="100">
        <v>429657</v>
      </c>
      <c r="AC61" s="124">
        <v>1398622.64</v>
      </c>
      <c r="AG61" s="124">
        <v>627094.98</v>
      </c>
      <c r="AH61" s="124">
        <v>58223.93</v>
      </c>
      <c r="AK61" s="98">
        <f t="shared" si="7"/>
        <v>141028.72999999998</v>
      </c>
      <c r="AL61" s="44">
        <f t="shared" si="8"/>
        <v>26100</v>
      </c>
      <c r="AM61" s="104">
        <f t="shared" si="3"/>
        <v>114928.72999999998</v>
      </c>
      <c r="AN61" s="105">
        <f t="shared" si="4"/>
        <v>2205719.7200000002</v>
      </c>
      <c r="AO61" s="29">
        <f t="shared" si="5"/>
        <v>2083941.5499999998</v>
      </c>
      <c r="AP61" s="16">
        <f t="shared" si="6"/>
        <v>121778.17000000039</v>
      </c>
    </row>
    <row r="62" spans="1:42" x14ac:dyDescent="0.25">
      <c r="A62" t="s">
        <v>291</v>
      </c>
      <c r="B62" t="s">
        <v>3</v>
      </c>
      <c r="C62" s="74">
        <v>3625</v>
      </c>
      <c r="D62" s="74" t="s">
        <v>663</v>
      </c>
      <c r="E62" s="56" t="s">
        <v>1570</v>
      </c>
      <c r="F62" s="123">
        <v>388280.25</v>
      </c>
      <c r="G62" s="123">
        <v>0</v>
      </c>
      <c r="H62" s="123">
        <v>67051.25</v>
      </c>
      <c r="I62" s="56">
        <v>87753</v>
      </c>
      <c r="J62" s="56">
        <v>341706.15</v>
      </c>
      <c r="L62" s="275">
        <v>7631.3</v>
      </c>
      <c r="O62" s="275">
        <v>0</v>
      </c>
      <c r="S62" s="56">
        <v>-2031305.7</v>
      </c>
      <c r="T62" s="56">
        <v>2729343.72</v>
      </c>
      <c r="U62" s="100">
        <v>0</v>
      </c>
      <c r="X62" s="100">
        <v>1590579.88</v>
      </c>
      <c r="Y62" s="100">
        <v>50000</v>
      </c>
      <c r="Z62" s="100">
        <v>1743.77</v>
      </c>
      <c r="AA62" s="100">
        <v>1086840</v>
      </c>
      <c r="AB62" s="100">
        <v>496017</v>
      </c>
      <c r="AC62" s="124">
        <v>1831702.4</v>
      </c>
      <c r="AG62" s="124">
        <v>942280.34</v>
      </c>
      <c r="AH62" s="124">
        <v>178765.58</v>
      </c>
      <c r="AK62" s="98">
        <f t="shared" si="7"/>
        <v>455331.5</v>
      </c>
      <c r="AL62" s="44">
        <f t="shared" si="8"/>
        <v>7631.3</v>
      </c>
      <c r="AM62" s="104">
        <f t="shared" si="3"/>
        <v>447700.2</v>
      </c>
      <c r="AN62" s="105">
        <f t="shared" si="4"/>
        <v>3225180.65</v>
      </c>
      <c r="AO62" s="29">
        <f t="shared" si="5"/>
        <v>2952748.32</v>
      </c>
      <c r="AP62" s="16">
        <f t="shared" si="6"/>
        <v>272432.33000000007</v>
      </c>
    </row>
    <row r="63" spans="1:42" x14ac:dyDescent="0.25">
      <c r="A63" t="s">
        <v>291</v>
      </c>
      <c r="B63" t="s">
        <v>3</v>
      </c>
      <c r="C63" s="74">
        <v>6304</v>
      </c>
      <c r="D63" s="74" t="s">
        <v>664</v>
      </c>
      <c r="E63" s="56" t="s">
        <v>1571</v>
      </c>
      <c r="F63" s="123">
        <v>197590.11</v>
      </c>
      <c r="G63" s="123">
        <v>0</v>
      </c>
      <c r="H63" s="123">
        <v>68899.34</v>
      </c>
      <c r="I63" s="56">
        <v>144482</v>
      </c>
      <c r="J63" s="56">
        <v>900419.4</v>
      </c>
      <c r="O63" s="275">
        <v>0</v>
      </c>
      <c r="S63" s="56">
        <v>-2207246.38</v>
      </c>
      <c r="T63" s="56">
        <v>3207310.61</v>
      </c>
      <c r="X63" s="100">
        <v>1875456.65</v>
      </c>
      <c r="Y63" s="100">
        <v>305990</v>
      </c>
      <c r="Z63" s="100">
        <v>1562.54</v>
      </c>
      <c r="AA63" s="100">
        <v>1438740</v>
      </c>
      <c r="AB63" s="100">
        <v>1035227</v>
      </c>
      <c r="AC63" s="124">
        <v>2580740</v>
      </c>
      <c r="AG63" s="124">
        <v>1044828.03</v>
      </c>
      <c r="AH63" s="124">
        <v>300557.53999999998</v>
      </c>
      <c r="AK63" s="98">
        <f t="shared" si="7"/>
        <v>266489.44999999995</v>
      </c>
      <c r="AL63" s="44">
        <f t="shared" si="8"/>
        <v>0</v>
      </c>
      <c r="AM63" s="104">
        <f t="shared" si="3"/>
        <v>266489.44999999995</v>
      </c>
      <c r="AN63" s="105">
        <f t="shared" si="4"/>
        <v>4656976.1899999995</v>
      </c>
      <c r="AO63" s="29">
        <f t="shared" si="5"/>
        <v>3926125.5700000003</v>
      </c>
      <c r="AP63" s="16">
        <f t="shared" si="6"/>
        <v>730850.61999999918</v>
      </c>
    </row>
    <row r="64" spans="1:42" x14ac:dyDescent="0.25">
      <c r="A64" t="s">
        <v>291</v>
      </c>
      <c r="B64" t="s">
        <v>3</v>
      </c>
      <c r="C64" s="74">
        <v>4738</v>
      </c>
      <c r="D64" s="74" t="s">
        <v>665</v>
      </c>
      <c r="E64" s="56" t="s">
        <v>1572</v>
      </c>
      <c r="F64" s="123">
        <v>204107.16</v>
      </c>
      <c r="G64" s="123">
        <v>0</v>
      </c>
      <c r="H64" s="123">
        <v>83409.03</v>
      </c>
      <c r="I64" s="56">
        <v>124642.12</v>
      </c>
      <c r="J64" s="56">
        <v>320287.31</v>
      </c>
      <c r="L64" s="275">
        <v>69600</v>
      </c>
      <c r="S64" s="56">
        <v>-2060180.96</v>
      </c>
      <c r="T64" s="56">
        <v>2601971.02</v>
      </c>
      <c r="X64" s="100">
        <v>1621684.77</v>
      </c>
      <c r="Y64" s="100">
        <v>158615</v>
      </c>
      <c r="Z64" s="100">
        <v>1366.43</v>
      </c>
      <c r="AA64" s="100">
        <v>1291340</v>
      </c>
      <c r="AB64" s="100">
        <v>611967</v>
      </c>
      <c r="AC64" s="124">
        <v>2170490</v>
      </c>
      <c r="AG64" s="124">
        <v>1045215.14</v>
      </c>
      <c r="AH64" s="124">
        <v>105575.5</v>
      </c>
      <c r="AK64" s="98">
        <f t="shared" si="7"/>
        <v>287516.19</v>
      </c>
      <c r="AL64" s="44">
        <f t="shared" si="8"/>
        <v>69600</v>
      </c>
      <c r="AM64" s="104">
        <f t="shared" si="3"/>
        <v>217916.19</v>
      </c>
      <c r="AN64" s="105">
        <f t="shared" si="4"/>
        <v>3684973.2</v>
      </c>
      <c r="AO64" s="29">
        <f t="shared" si="5"/>
        <v>3321280.64</v>
      </c>
      <c r="AP64" s="16">
        <f t="shared" si="6"/>
        <v>363692.56000000006</v>
      </c>
    </row>
    <row r="65" spans="1:42" x14ac:dyDescent="0.25">
      <c r="A65" t="s">
        <v>291</v>
      </c>
      <c r="B65" t="s">
        <v>3</v>
      </c>
      <c r="C65" s="74">
        <v>3535</v>
      </c>
      <c r="D65" s="74" t="s">
        <v>666</v>
      </c>
      <c r="E65" s="56" t="s">
        <v>1573</v>
      </c>
      <c r="F65" s="123">
        <v>97298.68</v>
      </c>
      <c r="G65" s="123">
        <v>0</v>
      </c>
      <c r="H65" s="123">
        <v>41426.11</v>
      </c>
      <c r="I65" s="56">
        <v>891205.8</v>
      </c>
      <c r="J65" s="56">
        <v>166492.06</v>
      </c>
      <c r="L65" s="275">
        <v>203.3</v>
      </c>
      <c r="O65" s="275">
        <v>0</v>
      </c>
      <c r="S65" s="56">
        <v>-1874237.09</v>
      </c>
      <c r="T65" s="56">
        <v>3048211.32</v>
      </c>
      <c r="X65" s="100">
        <v>1332838.05</v>
      </c>
      <c r="Y65" s="100">
        <v>60000</v>
      </c>
      <c r="Z65" s="100">
        <v>948.7</v>
      </c>
      <c r="AA65" s="100">
        <v>1141080</v>
      </c>
      <c r="AB65" s="100">
        <v>473317</v>
      </c>
      <c r="AC65" s="124">
        <v>1972181.2</v>
      </c>
      <c r="AG65" s="124">
        <v>656621.53</v>
      </c>
      <c r="AH65" s="124">
        <v>166511.9</v>
      </c>
      <c r="AK65" s="98">
        <f t="shared" si="7"/>
        <v>138724.78999999998</v>
      </c>
      <c r="AL65" s="44">
        <f t="shared" si="8"/>
        <v>203.3</v>
      </c>
      <c r="AM65" s="104">
        <f t="shared" si="3"/>
        <v>138521.49</v>
      </c>
      <c r="AN65" s="105">
        <f t="shared" si="4"/>
        <v>3008183.75</v>
      </c>
      <c r="AO65" s="29">
        <f t="shared" si="5"/>
        <v>2795314.63</v>
      </c>
      <c r="AP65" s="16">
        <f t="shared" si="6"/>
        <v>212869.12000000011</v>
      </c>
    </row>
    <row r="66" spans="1:42" x14ac:dyDescent="0.25">
      <c r="A66" t="s">
        <v>291</v>
      </c>
      <c r="B66" t="s">
        <v>3</v>
      </c>
      <c r="C66" s="74">
        <v>3889</v>
      </c>
      <c r="D66" s="74" t="s">
        <v>667</v>
      </c>
      <c r="E66" s="287" t="s">
        <v>1594</v>
      </c>
      <c r="F66" s="123">
        <v>107887.34</v>
      </c>
      <c r="G66" s="123">
        <v>0</v>
      </c>
      <c r="H66" s="123">
        <v>30806.49</v>
      </c>
      <c r="I66" s="56">
        <v>607516.91</v>
      </c>
      <c r="J66" s="56">
        <v>235188.11</v>
      </c>
      <c r="S66" s="56">
        <v>-5056.6899999999996</v>
      </c>
      <c r="T66" s="56">
        <v>1312112.72</v>
      </c>
      <c r="X66" s="100">
        <v>818761.81</v>
      </c>
      <c r="Y66" s="100">
        <v>105000</v>
      </c>
      <c r="Z66" s="100">
        <v>1249</v>
      </c>
      <c r="AA66" s="100">
        <v>1743618</v>
      </c>
      <c r="AB66" s="100">
        <v>360787</v>
      </c>
      <c r="AC66" s="124">
        <v>2341568</v>
      </c>
      <c r="AG66" s="124">
        <v>541597.26</v>
      </c>
      <c r="AH66" s="124">
        <v>197257.73</v>
      </c>
      <c r="AK66" s="98">
        <f t="shared" si="7"/>
        <v>138693.82999999999</v>
      </c>
      <c r="AL66" s="44">
        <f t="shared" si="8"/>
        <v>0</v>
      </c>
      <c r="AM66" s="104">
        <f t="shared" si="3"/>
        <v>138693.82999999999</v>
      </c>
      <c r="AN66" s="105">
        <f t="shared" si="4"/>
        <v>3029415.81</v>
      </c>
      <c r="AO66" s="29">
        <f t="shared" si="5"/>
        <v>3080422.9899999998</v>
      </c>
      <c r="AP66" s="16">
        <f t="shared" si="6"/>
        <v>-51007.179999999702</v>
      </c>
    </row>
    <row r="67" spans="1:42" x14ac:dyDescent="0.25">
      <c r="A67" t="s">
        <v>294</v>
      </c>
      <c r="B67" t="s">
        <v>4</v>
      </c>
      <c r="C67" s="74">
        <v>3322</v>
      </c>
      <c r="D67" s="74" t="s">
        <v>668</v>
      </c>
      <c r="E67" s="56" t="s">
        <v>1574</v>
      </c>
      <c r="F67" s="123">
        <v>689150.03</v>
      </c>
      <c r="G67" s="123">
        <v>0</v>
      </c>
      <c r="H67" s="123">
        <v>59672.72</v>
      </c>
      <c r="I67" s="56">
        <v>873292.75</v>
      </c>
      <c r="J67" s="56">
        <v>267810.27</v>
      </c>
      <c r="S67" s="56">
        <v>1046991.61</v>
      </c>
      <c r="T67" s="56">
        <v>997975.02</v>
      </c>
      <c r="X67" s="100">
        <v>976218.7</v>
      </c>
      <c r="Y67" s="100">
        <v>139880</v>
      </c>
      <c r="Z67" s="100">
        <v>3142.55</v>
      </c>
      <c r="AA67" s="100">
        <v>1330550</v>
      </c>
      <c r="AB67" s="100">
        <v>147600</v>
      </c>
      <c r="AC67" s="124">
        <v>1809310</v>
      </c>
      <c r="AE67" s="124">
        <v>63360</v>
      </c>
      <c r="AF67" s="124">
        <v>15176</v>
      </c>
      <c r="AG67" s="124">
        <v>613461.63</v>
      </c>
      <c r="AH67" s="124">
        <v>132324.48000000001</v>
      </c>
      <c r="AK67" s="98">
        <f t="shared" si="7"/>
        <v>748822.75</v>
      </c>
      <c r="AL67" s="44">
        <f t="shared" si="8"/>
        <v>0</v>
      </c>
      <c r="AM67" s="104">
        <f t="shared" si="3"/>
        <v>748822.75</v>
      </c>
      <c r="AN67" s="105">
        <f t="shared" si="4"/>
        <v>2597391.25</v>
      </c>
      <c r="AO67" s="29">
        <f t="shared" si="5"/>
        <v>2633632.11</v>
      </c>
      <c r="AP67" s="16">
        <f t="shared" si="6"/>
        <v>-36240.85999999987</v>
      </c>
    </row>
    <row r="68" spans="1:42" x14ac:dyDescent="0.25">
      <c r="A68" t="s">
        <v>294</v>
      </c>
      <c r="B68" t="s">
        <v>4</v>
      </c>
      <c r="C68" s="74">
        <v>3383</v>
      </c>
      <c r="D68" s="74" t="s">
        <v>669</v>
      </c>
      <c r="E68" s="56" t="s">
        <v>1575</v>
      </c>
      <c r="F68" s="123">
        <v>130145.04</v>
      </c>
      <c r="G68" s="123">
        <v>0</v>
      </c>
      <c r="H68" s="123">
        <v>31920.25</v>
      </c>
      <c r="I68" s="56">
        <v>706740.8</v>
      </c>
      <c r="J68" s="56">
        <v>218208.21</v>
      </c>
      <c r="N68" s="275">
        <v>67440</v>
      </c>
      <c r="R68" s="56">
        <v>17348.560000000001</v>
      </c>
      <c r="S68" s="56">
        <v>-2763222.72</v>
      </c>
      <c r="T68" s="56">
        <v>4031791.24</v>
      </c>
      <c r="X68" s="100">
        <v>1242377.73</v>
      </c>
      <c r="Z68" s="100">
        <v>1130.3399999999999</v>
      </c>
      <c r="AA68" s="100">
        <v>1239480</v>
      </c>
      <c r="AB68" s="100"/>
      <c r="AC68" s="124">
        <v>1636800</v>
      </c>
      <c r="AE68" s="124">
        <v>201098</v>
      </c>
      <c r="AG68" s="124">
        <v>713324.12</v>
      </c>
      <c r="AH68" s="124">
        <v>98112.41</v>
      </c>
      <c r="AJ68" s="124">
        <v>80184.320000000007</v>
      </c>
      <c r="AK68" s="98">
        <f t="shared" ref="AK68:AK86" si="9">SUM(F68:H68)</f>
        <v>162065.28999999998</v>
      </c>
      <c r="AL68" s="44">
        <f t="shared" ref="AL68:AL86" si="10">SUM(K68:P68)</f>
        <v>67440</v>
      </c>
      <c r="AM68" s="104">
        <f t="shared" si="3"/>
        <v>94625.289999999979</v>
      </c>
      <c r="AN68" s="105">
        <f t="shared" si="4"/>
        <v>2482988.0700000003</v>
      </c>
      <c r="AO68" s="29">
        <f t="shared" si="5"/>
        <v>2729518.85</v>
      </c>
      <c r="AP68" s="16">
        <f t="shared" si="6"/>
        <v>-246530.7799999998</v>
      </c>
    </row>
    <row r="69" spans="1:42" x14ac:dyDescent="0.25">
      <c r="A69" t="s">
        <v>294</v>
      </c>
      <c r="B69" t="s">
        <v>4</v>
      </c>
      <c r="C69" s="74">
        <v>9605</v>
      </c>
      <c r="D69" s="74" t="s">
        <v>670</v>
      </c>
      <c r="E69" s="287" t="s">
        <v>1576</v>
      </c>
      <c r="F69" s="123">
        <v>456394.57</v>
      </c>
      <c r="G69" s="123">
        <v>0</v>
      </c>
      <c r="H69" s="123">
        <v>23697.63</v>
      </c>
      <c r="I69" s="56">
        <v>270664.02</v>
      </c>
      <c r="J69" s="56">
        <v>466405.62</v>
      </c>
      <c r="N69" s="275">
        <v>0</v>
      </c>
      <c r="S69" s="56">
        <v>1306537.43</v>
      </c>
      <c r="T69" s="56">
        <v>73641.19</v>
      </c>
      <c r="X69" s="100">
        <v>2376906.7000000002</v>
      </c>
      <c r="Y69" s="100">
        <v>456780</v>
      </c>
      <c r="Z69" s="100">
        <v>3027.77</v>
      </c>
      <c r="AA69" s="100">
        <v>2794560</v>
      </c>
      <c r="AB69" s="100">
        <v>237991</v>
      </c>
      <c r="AC69" s="124">
        <v>3817607</v>
      </c>
      <c r="AE69" s="124">
        <v>4000</v>
      </c>
      <c r="AF69" s="124">
        <v>95074</v>
      </c>
      <c r="AG69" s="124">
        <v>1665439.81</v>
      </c>
      <c r="AH69" s="124">
        <v>119462.44</v>
      </c>
      <c r="AK69" s="98">
        <f t="shared" si="9"/>
        <v>480092.2</v>
      </c>
      <c r="AL69" s="44">
        <f t="shared" si="10"/>
        <v>0</v>
      </c>
      <c r="AM69" s="104">
        <f t="shared" ref="AM69:AM86" si="11">AK69-AL69</f>
        <v>480092.2</v>
      </c>
      <c r="AN69" s="105">
        <f t="shared" ref="AN69:AN86" si="12">SUM(U69:AB69)</f>
        <v>5869265.4700000007</v>
      </c>
      <c r="AO69" s="29">
        <f t="shared" ref="AO69:AO86" si="13">SUM(AC69:AJ69)</f>
        <v>5701583.2500000009</v>
      </c>
      <c r="AP69" s="16">
        <f t="shared" ref="AP69:AP86" si="14">AN69-AO69</f>
        <v>167682.21999999974</v>
      </c>
    </row>
    <row r="70" spans="1:42" x14ac:dyDescent="0.25">
      <c r="A70" t="s">
        <v>294</v>
      </c>
      <c r="B70" t="s">
        <v>4</v>
      </c>
      <c r="C70" s="74">
        <v>2921</v>
      </c>
      <c r="D70" s="74" t="s">
        <v>671</v>
      </c>
      <c r="E70" s="56" t="s">
        <v>1577</v>
      </c>
      <c r="F70" s="123">
        <v>137871.41</v>
      </c>
      <c r="G70" s="123">
        <v>0</v>
      </c>
      <c r="H70" s="123">
        <v>77844.259999999995</v>
      </c>
      <c r="I70" s="56">
        <v>3</v>
      </c>
      <c r="J70" s="56">
        <v>7</v>
      </c>
      <c r="R70" s="56">
        <v>-334520.65000000002</v>
      </c>
      <c r="T70" s="56">
        <v>607615.71</v>
      </c>
      <c r="X70" s="100">
        <v>1031067.93</v>
      </c>
      <c r="Y70" s="100">
        <v>68600</v>
      </c>
      <c r="Z70" s="100">
        <v>1068.4100000000001</v>
      </c>
      <c r="AA70" s="100">
        <v>1110240</v>
      </c>
      <c r="AB70" s="100"/>
      <c r="AC70" s="124">
        <v>1415412</v>
      </c>
      <c r="AG70" s="124">
        <v>653486.73</v>
      </c>
      <c r="AH70" s="124">
        <v>0</v>
      </c>
      <c r="AK70" s="98">
        <f t="shared" si="9"/>
        <v>215715.66999999998</v>
      </c>
      <c r="AL70" s="44">
        <f t="shared" si="10"/>
        <v>0</v>
      </c>
      <c r="AM70" s="104">
        <f t="shared" si="11"/>
        <v>215715.66999999998</v>
      </c>
      <c r="AN70" s="105">
        <f t="shared" si="12"/>
        <v>2210976.34</v>
      </c>
      <c r="AO70" s="29">
        <f t="shared" si="13"/>
        <v>2068898.73</v>
      </c>
      <c r="AP70" s="16">
        <f t="shared" si="14"/>
        <v>142077.60999999987</v>
      </c>
    </row>
    <row r="71" spans="1:42" x14ac:dyDescent="0.25">
      <c r="A71" t="s">
        <v>294</v>
      </c>
      <c r="B71" t="s">
        <v>4</v>
      </c>
      <c r="C71" s="74">
        <v>3783</v>
      </c>
      <c r="D71" s="74" t="s">
        <v>672</v>
      </c>
      <c r="E71" s="56" t="s">
        <v>1578</v>
      </c>
      <c r="F71" s="123">
        <v>437853.63</v>
      </c>
      <c r="G71" s="123">
        <v>0</v>
      </c>
      <c r="H71" s="123">
        <v>29019.37</v>
      </c>
      <c r="I71" s="56">
        <v>710516.03</v>
      </c>
      <c r="J71" s="56">
        <v>1027575.39</v>
      </c>
      <c r="L71" s="275">
        <v>0</v>
      </c>
      <c r="O71" s="275">
        <v>0</v>
      </c>
      <c r="R71" s="56">
        <v>-612095.72</v>
      </c>
      <c r="S71" s="56">
        <v>-387812.86</v>
      </c>
      <c r="T71" s="56">
        <v>3812852.35</v>
      </c>
      <c r="X71" s="100">
        <v>219614.73</v>
      </c>
      <c r="Z71" s="100">
        <v>195</v>
      </c>
      <c r="AA71" s="100">
        <v>464624</v>
      </c>
      <c r="AB71" s="100">
        <v>18350</v>
      </c>
      <c r="AC71" s="124">
        <v>1141512</v>
      </c>
      <c r="AG71" s="124">
        <v>637955.99</v>
      </c>
      <c r="AH71" s="124">
        <v>623143.32999999996</v>
      </c>
      <c r="AK71" s="98">
        <f t="shared" si="9"/>
        <v>466873</v>
      </c>
      <c r="AL71" s="44">
        <f t="shared" si="10"/>
        <v>0</v>
      </c>
      <c r="AM71" s="104">
        <f t="shared" si="11"/>
        <v>466873</v>
      </c>
      <c r="AN71" s="105">
        <f t="shared" si="12"/>
        <v>702783.73</v>
      </c>
      <c r="AO71" s="29">
        <f t="shared" si="13"/>
        <v>2402611.3199999998</v>
      </c>
      <c r="AP71" s="16">
        <f t="shared" si="14"/>
        <v>-1699827.5899999999</v>
      </c>
    </row>
    <row r="72" spans="1:42" x14ac:dyDescent="0.25">
      <c r="A72" t="s">
        <v>294</v>
      </c>
      <c r="B72" t="s">
        <v>4</v>
      </c>
      <c r="C72" s="74">
        <v>3268</v>
      </c>
      <c r="D72" s="74" t="s">
        <v>673</v>
      </c>
      <c r="E72" s="56" t="s">
        <v>1579</v>
      </c>
      <c r="F72" s="123">
        <v>138650.26999999999</v>
      </c>
      <c r="G72" s="123">
        <v>3000</v>
      </c>
      <c r="H72" s="123">
        <v>25159.99</v>
      </c>
      <c r="I72" s="56">
        <v>663635.35</v>
      </c>
      <c r="J72" s="56">
        <v>185079.7</v>
      </c>
      <c r="S72" s="56">
        <v>-736700.29</v>
      </c>
      <c r="T72" s="56">
        <v>1909993.72</v>
      </c>
      <c r="X72" s="100">
        <v>1578298.71</v>
      </c>
      <c r="Y72" s="100">
        <v>56300</v>
      </c>
      <c r="Z72" s="100">
        <v>824.78</v>
      </c>
      <c r="AA72" s="100">
        <v>1343286</v>
      </c>
      <c r="AB72" s="100"/>
      <c r="AC72" s="124">
        <v>1906628</v>
      </c>
      <c r="AF72" s="124">
        <v>4240</v>
      </c>
      <c r="AG72" s="124">
        <v>729157.82</v>
      </c>
      <c r="AH72" s="124">
        <v>179350.17</v>
      </c>
      <c r="AK72" s="98">
        <f t="shared" si="9"/>
        <v>166810.25999999998</v>
      </c>
      <c r="AL72" s="44">
        <f t="shared" si="10"/>
        <v>0</v>
      </c>
      <c r="AM72" s="104">
        <f t="shared" si="11"/>
        <v>166810.25999999998</v>
      </c>
      <c r="AN72" s="105">
        <f t="shared" si="12"/>
        <v>2978709.49</v>
      </c>
      <c r="AO72" s="29">
        <f t="shared" si="13"/>
        <v>2819375.9899999998</v>
      </c>
      <c r="AP72" s="16">
        <f t="shared" si="14"/>
        <v>159333.50000000047</v>
      </c>
    </row>
    <row r="73" spans="1:42" x14ac:dyDescent="0.25">
      <c r="A73" t="s">
        <v>294</v>
      </c>
      <c r="B73" t="s">
        <v>4</v>
      </c>
      <c r="C73" s="74">
        <v>3398</v>
      </c>
      <c r="D73" s="74" t="s">
        <v>674</v>
      </c>
      <c r="E73" s="56" t="s">
        <v>1580</v>
      </c>
      <c r="F73" s="123">
        <v>58915.07</v>
      </c>
      <c r="G73" s="123">
        <v>0</v>
      </c>
      <c r="H73" s="123">
        <v>80469.33</v>
      </c>
      <c r="I73" s="56">
        <v>314319.83</v>
      </c>
      <c r="J73" s="56">
        <v>31948.68</v>
      </c>
      <c r="R73" s="56">
        <v>0.01</v>
      </c>
      <c r="S73" s="56">
        <v>-704006.87</v>
      </c>
      <c r="T73" s="56">
        <v>1439320.15</v>
      </c>
      <c r="X73" s="100">
        <v>1757456.45</v>
      </c>
      <c r="Y73" s="100">
        <v>259530</v>
      </c>
      <c r="Z73" s="100">
        <v>649.83000000000004</v>
      </c>
      <c r="AA73" s="100">
        <v>824544</v>
      </c>
      <c r="AB73" s="100">
        <v>184000</v>
      </c>
      <c r="AC73" s="124">
        <v>1938179</v>
      </c>
      <c r="AE73" s="124">
        <v>95378</v>
      </c>
      <c r="AG73" s="124">
        <v>1001070.38</v>
      </c>
      <c r="AH73" s="124">
        <v>140966.28</v>
      </c>
      <c r="AK73" s="98">
        <f t="shared" si="9"/>
        <v>139384.4</v>
      </c>
      <c r="AL73" s="44">
        <f t="shared" si="10"/>
        <v>0</v>
      </c>
      <c r="AM73" s="104">
        <f t="shared" si="11"/>
        <v>139384.4</v>
      </c>
      <c r="AN73" s="105">
        <f t="shared" si="12"/>
        <v>3026180.2800000003</v>
      </c>
      <c r="AO73" s="29">
        <f t="shared" si="13"/>
        <v>3175593.6599999997</v>
      </c>
      <c r="AP73" s="16">
        <f t="shared" si="14"/>
        <v>-149413.37999999942</v>
      </c>
    </row>
    <row r="74" spans="1:42" x14ac:dyDescent="0.25">
      <c r="A74" t="s">
        <v>294</v>
      </c>
      <c r="B74" t="s">
        <v>4</v>
      </c>
      <c r="C74" s="74">
        <v>4777</v>
      </c>
      <c r="D74" s="74" t="s">
        <v>675</v>
      </c>
      <c r="E74" s="56" t="s">
        <v>1581</v>
      </c>
      <c r="F74" s="123">
        <v>235547.79</v>
      </c>
      <c r="G74" s="123">
        <v>0</v>
      </c>
      <c r="H74" s="123">
        <v>68691.3</v>
      </c>
      <c r="I74" s="56">
        <v>992867.43</v>
      </c>
      <c r="J74" s="56">
        <v>198639.05</v>
      </c>
      <c r="S74" s="56">
        <v>-3193460.62</v>
      </c>
      <c r="T74" s="56">
        <v>4868817.07</v>
      </c>
      <c r="X74" s="100">
        <v>1799184.17</v>
      </c>
      <c r="Z74" s="100">
        <v>1733.06</v>
      </c>
      <c r="AA74" s="100">
        <v>950180</v>
      </c>
      <c r="AB74" s="100">
        <v>1000</v>
      </c>
      <c r="AC74" s="124">
        <v>1617710</v>
      </c>
      <c r="AE74" s="124">
        <v>214251</v>
      </c>
      <c r="AG74" s="124">
        <v>818527.08</v>
      </c>
      <c r="AH74" s="124">
        <v>136314.03</v>
      </c>
      <c r="AK74" s="98">
        <f t="shared" si="9"/>
        <v>304239.09000000003</v>
      </c>
      <c r="AL74" s="44">
        <f t="shared" si="10"/>
        <v>0</v>
      </c>
      <c r="AM74" s="104">
        <f t="shared" si="11"/>
        <v>304239.09000000003</v>
      </c>
      <c r="AN74" s="105">
        <f t="shared" si="12"/>
        <v>2752097.23</v>
      </c>
      <c r="AO74" s="29">
        <f t="shared" si="13"/>
        <v>2786802.11</v>
      </c>
      <c r="AP74" s="16">
        <f t="shared" si="14"/>
        <v>-34704.879999999888</v>
      </c>
    </row>
    <row r="75" spans="1:42" x14ac:dyDescent="0.25">
      <c r="A75" t="s">
        <v>294</v>
      </c>
      <c r="B75" t="s">
        <v>4</v>
      </c>
      <c r="C75" s="74">
        <v>2834</v>
      </c>
      <c r="D75" s="74" t="s">
        <v>676</v>
      </c>
      <c r="E75" s="56" t="s">
        <v>1582</v>
      </c>
      <c r="F75" s="123">
        <v>55500.82</v>
      </c>
      <c r="G75" s="123">
        <v>6253</v>
      </c>
      <c r="H75" s="123">
        <v>9175.99</v>
      </c>
      <c r="I75" s="56">
        <v>481213.29</v>
      </c>
      <c r="J75" s="56">
        <v>161130.69</v>
      </c>
      <c r="L75" s="275">
        <v>120800</v>
      </c>
      <c r="R75" s="56">
        <v>240</v>
      </c>
      <c r="S75" s="56">
        <v>658541.43999999994</v>
      </c>
      <c r="T75" s="56">
        <v>310741.76000000001</v>
      </c>
      <c r="U75" s="100">
        <v>0</v>
      </c>
      <c r="W75" s="100">
        <v>0</v>
      </c>
      <c r="X75" s="100">
        <v>958769.7</v>
      </c>
      <c r="Y75" s="100">
        <v>156000</v>
      </c>
      <c r="Z75" s="100">
        <v>632.69000000000005</v>
      </c>
      <c r="AA75" s="100">
        <v>663728</v>
      </c>
      <c r="AB75" s="100">
        <v>125000</v>
      </c>
      <c r="AC75" s="124">
        <v>835369</v>
      </c>
      <c r="AF75" s="124">
        <v>8000</v>
      </c>
      <c r="AG75" s="124">
        <v>1065483.46</v>
      </c>
      <c r="AH75" s="124">
        <v>206543.34</v>
      </c>
      <c r="AK75" s="98">
        <f t="shared" si="9"/>
        <v>70929.81</v>
      </c>
      <c r="AL75" s="44">
        <f t="shared" si="10"/>
        <v>120800</v>
      </c>
      <c r="AM75" s="104">
        <f t="shared" si="11"/>
        <v>-49870.19</v>
      </c>
      <c r="AN75" s="105">
        <f t="shared" si="12"/>
        <v>1904130.39</v>
      </c>
      <c r="AO75" s="29">
        <f t="shared" si="13"/>
        <v>2115395.7999999998</v>
      </c>
      <c r="AP75" s="16">
        <f t="shared" si="14"/>
        <v>-211265.40999999992</v>
      </c>
    </row>
    <row r="76" spans="1:42" x14ac:dyDescent="0.25">
      <c r="A76" t="s">
        <v>294</v>
      </c>
      <c r="B76" t="s">
        <v>4</v>
      </c>
      <c r="C76" s="74">
        <v>2338</v>
      </c>
      <c r="D76" s="74" t="s">
        <v>677</v>
      </c>
      <c r="E76" s="56" t="s">
        <v>1583</v>
      </c>
      <c r="F76" s="123">
        <v>93496.02</v>
      </c>
      <c r="G76" s="123">
        <v>32872</v>
      </c>
      <c r="H76" s="123">
        <v>40702.18</v>
      </c>
      <c r="I76" s="56">
        <v>248587.87</v>
      </c>
      <c r="J76" s="56">
        <v>161843.35999999999</v>
      </c>
      <c r="P76" s="275">
        <v>320</v>
      </c>
      <c r="S76" s="56">
        <v>-2536623.65</v>
      </c>
      <c r="T76" s="56">
        <v>3225580.14</v>
      </c>
      <c r="X76" s="100">
        <v>1095722</v>
      </c>
      <c r="Y76" s="100">
        <v>89560</v>
      </c>
      <c r="Z76" s="100">
        <v>660.21</v>
      </c>
      <c r="AA76" s="100">
        <v>875340</v>
      </c>
      <c r="AB76" s="100">
        <v>500</v>
      </c>
      <c r="AC76" s="124">
        <v>1370190</v>
      </c>
      <c r="AG76" s="124">
        <v>505621.75</v>
      </c>
      <c r="AH76" s="124">
        <v>140573.51999999999</v>
      </c>
      <c r="AK76" s="98">
        <f t="shared" si="9"/>
        <v>167070.20000000001</v>
      </c>
      <c r="AL76" s="44">
        <f t="shared" si="10"/>
        <v>320</v>
      </c>
      <c r="AM76" s="104">
        <f t="shared" si="11"/>
        <v>166750.20000000001</v>
      </c>
      <c r="AN76" s="105">
        <f t="shared" si="12"/>
        <v>2061782.21</v>
      </c>
      <c r="AO76" s="29">
        <f t="shared" si="13"/>
        <v>2016385.27</v>
      </c>
      <c r="AP76" s="16">
        <f t="shared" si="14"/>
        <v>45396.939999999944</v>
      </c>
    </row>
    <row r="77" spans="1:42" x14ac:dyDescent="0.25">
      <c r="A77" t="s">
        <v>294</v>
      </c>
      <c r="B77" t="s">
        <v>4</v>
      </c>
      <c r="C77" s="74">
        <v>4468</v>
      </c>
      <c r="D77" s="74" t="s">
        <v>678</v>
      </c>
      <c r="E77" s="56" t="s">
        <v>1584</v>
      </c>
      <c r="F77" s="123">
        <v>346568.86</v>
      </c>
      <c r="G77" s="123">
        <v>0</v>
      </c>
      <c r="H77" s="123">
        <v>22392.53</v>
      </c>
      <c r="I77" s="56">
        <v>494000.13</v>
      </c>
      <c r="J77" s="56">
        <v>294689.96000000002</v>
      </c>
      <c r="L77" s="275">
        <v>16632.95</v>
      </c>
      <c r="Q77" s="56">
        <v>179525</v>
      </c>
      <c r="S77" s="56">
        <v>-857035.03</v>
      </c>
      <c r="T77" s="56">
        <v>2484321.89</v>
      </c>
      <c r="X77" s="100">
        <v>1891620.47</v>
      </c>
      <c r="Z77" s="100">
        <v>2206.7199999999998</v>
      </c>
      <c r="AA77" s="100">
        <v>661100</v>
      </c>
      <c r="AB77" s="100">
        <v>78000</v>
      </c>
      <c r="AC77" s="124">
        <v>1549033</v>
      </c>
      <c r="AE77" s="124">
        <v>63068</v>
      </c>
      <c r="AF77" s="124">
        <v>41772</v>
      </c>
      <c r="AG77" s="124">
        <v>1354411.49</v>
      </c>
      <c r="AH77" s="124">
        <v>140223</v>
      </c>
      <c r="AK77" s="98">
        <f t="shared" si="9"/>
        <v>368961.39</v>
      </c>
      <c r="AL77" s="44">
        <f t="shared" si="10"/>
        <v>16632.95</v>
      </c>
      <c r="AM77" s="104">
        <f t="shared" si="11"/>
        <v>352328.44</v>
      </c>
      <c r="AN77" s="105">
        <f t="shared" si="12"/>
        <v>2632927.19</v>
      </c>
      <c r="AO77" s="29">
        <f t="shared" si="13"/>
        <v>3148507.49</v>
      </c>
      <c r="AP77" s="16">
        <f t="shared" si="14"/>
        <v>-515580.30000000028</v>
      </c>
    </row>
    <row r="78" spans="1:42" x14ac:dyDescent="0.25">
      <c r="A78" t="s">
        <v>294</v>
      </c>
      <c r="B78" t="s">
        <v>4</v>
      </c>
      <c r="C78" s="74">
        <v>1481</v>
      </c>
      <c r="D78" s="74" t="s">
        <v>679</v>
      </c>
      <c r="E78" s="56" t="s">
        <v>1592</v>
      </c>
      <c r="F78" s="123">
        <v>59117.88</v>
      </c>
      <c r="G78" s="123">
        <v>0</v>
      </c>
      <c r="H78" s="123">
        <v>35901.31</v>
      </c>
      <c r="I78" s="56">
        <v>330247.92</v>
      </c>
      <c r="J78" s="56">
        <v>53369.45</v>
      </c>
      <c r="R78" s="56">
        <v>-855969.29</v>
      </c>
      <c r="T78" s="56">
        <v>1412549.96</v>
      </c>
      <c r="X78" s="100">
        <v>854194.04</v>
      </c>
      <c r="Z78" s="100">
        <v>590.99</v>
      </c>
      <c r="AA78" s="100">
        <v>892430</v>
      </c>
      <c r="AB78" s="100">
        <v>296670</v>
      </c>
      <c r="AC78" s="124">
        <v>1450080</v>
      </c>
      <c r="AG78" s="124">
        <v>359229.2</v>
      </c>
      <c r="AH78" s="124">
        <v>138919.94</v>
      </c>
      <c r="AK78" s="98">
        <f t="shared" si="9"/>
        <v>95019.19</v>
      </c>
      <c r="AL78" s="44">
        <f t="shared" si="10"/>
        <v>0</v>
      </c>
      <c r="AM78" s="104">
        <f t="shared" si="11"/>
        <v>95019.19</v>
      </c>
      <c r="AN78" s="105">
        <f t="shared" si="12"/>
        <v>2043885.03</v>
      </c>
      <c r="AO78" s="29">
        <f t="shared" si="13"/>
        <v>1948229.14</v>
      </c>
      <c r="AP78" s="16">
        <f t="shared" si="14"/>
        <v>95655.89000000013</v>
      </c>
    </row>
    <row r="79" spans="1:42" x14ac:dyDescent="0.25">
      <c r="A79" t="s">
        <v>294</v>
      </c>
      <c r="B79" t="s">
        <v>4</v>
      </c>
      <c r="C79" s="74">
        <v>2622</v>
      </c>
      <c r="D79" s="74" t="s">
        <v>680</v>
      </c>
      <c r="E79" s="56" t="s">
        <v>1595</v>
      </c>
      <c r="F79" s="123">
        <v>379868.71</v>
      </c>
      <c r="G79" s="123">
        <v>0</v>
      </c>
      <c r="H79" s="123">
        <v>38074.230000000003</v>
      </c>
      <c r="I79" s="56">
        <v>803025.32</v>
      </c>
      <c r="J79" s="56">
        <v>16443.16</v>
      </c>
      <c r="K79" s="275">
        <v>900</v>
      </c>
      <c r="R79" s="56">
        <v>-4736298.58</v>
      </c>
      <c r="S79" s="56">
        <v>3765195.32</v>
      </c>
      <c r="T79" s="56">
        <v>2368149.29</v>
      </c>
      <c r="U79" s="100">
        <v>0</v>
      </c>
      <c r="X79" s="100">
        <v>931821.3</v>
      </c>
      <c r="Y79" s="100">
        <v>86700</v>
      </c>
      <c r="Z79" s="100">
        <v>1797.66</v>
      </c>
      <c r="AA79" s="100">
        <v>1264357.5</v>
      </c>
      <c r="AB79" s="100">
        <v>70600</v>
      </c>
      <c r="AC79" s="124">
        <v>1575319.5</v>
      </c>
      <c r="AG79" s="124">
        <v>715270.8</v>
      </c>
      <c r="AH79" s="124">
        <v>117406.77</v>
      </c>
      <c r="AK79" s="98">
        <f t="shared" si="9"/>
        <v>417942.94</v>
      </c>
      <c r="AL79" s="44">
        <f t="shared" si="10"/>
        <v>900</v>
      </c>
      <c r="AM79" s="104">
        <f t="shared" si="11"/>
        <v>417042.94</v>
      </c>
      <c r="AN79" s="105">
        <f t="shared" si="12"/>
        <v>2355276.46</v>
      </c>
      <c r="AO79" s="29">
        <f t="shared" si="13"/>
        <v>2407997.0699999998</v>
      </c>
      <c r="AP79" s="16">
        <f t="shared" si="14"/>
        <v>-52720.60999999987</v>
      </c>
    </row>
    <row r="80" spans="1:42" x14ac:dyDescent="0.25">
      <c r="A80" t="s">
        <v>297</v>
      </c>
      <c r="B80" t="s">
        <v>5</v>
      </c>
      <c r="C80" s="74">
        <v>4703</v>
      </c>
      <c r="D80" s="74" t="s">
        <v>681</v>
      </c>
      <c r="E80" s="56" t="s">
        <v>1585</v>
      </c>
      <c r="F80" s="123">
        <v>109005.9</v>
      </c>
      <c r="G80" s="123">
        <v>0</v>
      </c>
      <c r="H80" s="123">
        <v>35002.300000000003</v>
      </c>
      <c r="I80" s="56">
        <v>524059.56</v>
      </c>
      <c r="J80" s="56">
        <v>376593.54</v>
      </c>
      <c r="L80" s="275">
        <v>20460</v>
      </c>
      <c r="S80" s="56">
        <v>-1142614.2</v>
      </c>
      <c r="T80" s="56">
        <v>2500428.33</v>
      </c>
      <c r="X80" s="100">
        <v>1186212.99</v>
      </c>
      <c r="Z80" s="100">
        <v>733.53</v>
      </c>
      <c r="AA80" s="100">
        <v>1012630</v>
      </c>
      <c r="AB80" s="100">
        <v>216900</v>
      </c>
      <c r="AC80" s="124">
        <v>1632490</v>
      </c>
      <c r="AF80" s="124">
        <v>17756.86</v>
      </c>
      <c r="AG80" s="124">
        <v>763996.53</v>
      </c>
      <c r="AH80" s="124">
        <v>197722.96</v>
      </c>
      <c r="AK80" s="98">
        <f t="shared" si="9"/>
        <v>144008.20000000001</v>
      </c>
      <c r="AL80" s="44">
        <f t="shared" si="10"/>
        <v>20460</v>
      </c>
      <c r="AM80" s="104">
        <f t="shared" si="11"/>
        <v>123548.20000000001</v>
      </c>
      <c r="AN80" s="105">
        <f t="shared" si="12"/>
        <v>2416476.52</v>
      </c>
      <c r="AO80" s="29">
        <f t="shared" si="13"/>
        <v>2611966.35</v>
      </c>
      <c r="AP80" s="16">
        <f t="shared" si="14"/>
        <v>-195489.83000000007</v>
      </c>
    </row>
    <row r="81" spans="1:42" x14ac:dyDescent="0.25">
      <c r="A81" t="s">
        <v>297</v>
      </c>
      <c r="B81" t="s">
        <v>5</v>
      </c>
      <c r="C81" s="74">
        <v>1824</v>
      </c>
      <c r="D81" s="74" t="s">
        <v>682</v>
      </c>
      <c r="E81" s="56" t="s">
        <v>1586</v>
      </c>
      <c r="F81" s="123">
        <v>78477.72</v>
      </c>
      <c r="G81" s="123">
        <v>0</v>
      </c>
      <c r="H81" s="123">
        <v>67320.56</v>
      </c>
      <c r="I81" s="56">
        <v>5</v>
      </c>
      <c r="J81" s="56">
        <v>276419.5</v>
      </c>
      <c r="L81" s="275">
        <v>15020.92</v>
      </c>
      <c r="S81" s="56">
        <v>-1549781.43</v>
      </c>
      <c r="T81" s="56">
        <v>2140561.41</v>
      </c>
      <c r="X81" s="100">
        <v>767657.17</v>
      </c>
      <c r="Y81" s="100">
        <v>134975</v>
      </c>
      <c r="Z81" s="100">
        <v>890.26</v>
      </c>
      <c r="AA81" s="100">
        <v>478250</v>
      </c>
      <c r="AB81" s="100">
        <v>118395</v>
      </c>
      <c r="AC81" s="124">
        <v>1127892</v>
      </c>
      <c r="AF81" s="124">
        <v>19375</v>
      </c>
      <c r="AG81" s="124">
        <v>325060.12</v>
      </c>
      <c r="AH81" s="124">
        <v>80224.429999999993</v>
      </c>
      <c r="AK81" s="98">
        <f t="shared" si="9"/>
        <v>145798.28</v>
      </c>
      <c r="AL81" s="44">
        <f t="shared" si="10"/>
        <v>15020.92</v>
      </c>
      <c r="AM81" s="104">
        <f t="shared" si="11"/>
        <v>130777.36</v>
      </c>
      <c r="AN81" s="105">
        <f t="shared" si="12"/>
        <v>1500167.4300000002</v>
      </c>
      <c r="AO81" s="29">
        <f t="shared" si="13"/>
        <v>1552551.55</v>
      </c>
      <c r="AP81" s="16">
        <f t="shared" si="14"/>
        <v>-52384.119999999879</v>
      </c>
    </row>
    <row r="82" spans="1:42" x14ac:dyDescent="0.25">
      <c r="A82" t="s">
        <v>297</v>
      </c>
      <c r="B82" t="s">
        <v>5</v>
      </c>
      <c r="C82" s="74">
        <v>4449</v>
      </c>
      <c r="D82" s="74" t="s">
        <v>683</v>
      </c>
      <c r="E82" s="56" t="s">
        <v>1587</v>
      </c>
      <c r="F82" s="123">
        <v>153728.88</v>
      </c>
      <c r="G82" s="123">
        <v>0</v>
      </c>
      <c r="H82" s="123">
        <v>41270.839999999997</v>
      </c>
      <c r="I82" s="56">
        <v>914176.42</v>
      </c>
      <c r="J82" s="56">
        <v>688039.58</v>
      </c>
      <c r="L82" s="275">
        <v>41550</v>
      </c>
      <c r="S82" s="56">
        <v>-86420.58</v>
      </c>
      <c r="T82" s="56">
        <v>2191938.59</v>
      </c>
      <c r="X82" s="100">
        <v>1344689.64</v>
      </c>
      <c r="Y82" s="100">
        <v>220650</v>
      </c>
      <c r="Z82" s="100">
        <v>1656.25</v>
      </c>
      <c r="AA82" s="100">
        <v>1117990</v>
      </c>
      <c r="AB82" s="100">
        <v>175400</v>
      </c>
      <c r="AC82" s="124">
        <v>1885894.02</v>
      </c>
      <c r="AG82" s="124">
        <v>647430.25</v>
      </c>
      <c r="AH82" s="124">
        <v>340849.91</v>
      </c>
      <c r="AK82" s="98">
        <f t="shared" si="9"/>
        <v>194999.72</v>
      </c>
      <c r="AL82" s="44">
        <f t="shared" si="10"/>
        <v>41550</v>
      </c>
      <c r="AM82" s="104">
        <f t="shared" si="11"/>
        <v>153449.72</v>
      </c>
      <c r="AN82" s="105">
        <f t="shared" si="12"/>
        <v>2860385.8899999997</v>
      </c>
      <c r="AO82" s="29">
        <f t="shared" si="13"/>
        <v>2874174.18</v>
      </c>
      <c r="AP82" s="16">
        <f t="shared" si="14"/>
        <v>-13788.290000000503</v>
      </c>
    </row>
    <row r="83" spans="1:42" x14ac:dyDescent="0.25">
      <c r="A83" t="s">
        <v>297</v>
      </c>
      <c r="B83" t="s">
        <v>5</v>
      </c>
      <c r="C83" s="74">
        <v>4777</v>
      </c>
      <c r="D83" s="74" t="s">
        <v>684</v>
      </c>
      <c r="E83" s="56" t="s">
        <v>1588</v>
      </c>
      <c r="F83" s="123">
        <v>393178.4</v>
      </c>
      <c r="G83" s="123">
        <v>0</v>
      </c>
      <c r="H83" s="123">
        <v>105316.68</v>
      </c>
      <c r="I83" s="56">
        <v>1188263.42</v>
      </c>
      <c r="J83" s="56">
        <v>446515.18</v>
      </c>
      <c r="L83" s="275">
        <v>22606.3</v>
      </c>
      <c r="S83" s="56">
        <v>-2309443.56</v>
      </c>
      <c r="T83" s="56">
        <v>4194803.6500000004</v>
      </c>
      <c r="X83" s="100">
        <v>1939220.34</v>
      </c>
      <c r="Y83" s="100">
        <v>266700</v>
      </c>
      <c r="Z83" s="100">
        <v>2122.94</v>
      </c>
      <c r="AA83" s="100">
        <v>1611932</v>
      </c>
      <c r="AB83" s="100">
        <v>209600</v>
      </c>
      <c r="AC83" s="124">
        <v>2061772</v>
      </c>
      <c r="AE83" s="124">
        <v>9500</v>
      </c>
      <c r="AF83" s="124">
        <v>46134.54</v>
      </c>
      <c r="AG83" s="124">
        <v>807462.2</v>
      </c>
      <c r="AH83" s="124">
        <v>370863.25</v>
      </c>
      <c r="AK83" s="98">
        <f t="shared" si="9"/>
        <v>498495.08</v>
      </c>
      <c r="AL83" s="44">
        <f t="shared" si="10"/>
        <v>22606.3</v>
      </c>
      <c r="AM83" s="104">
        <f t="shared" si="11"/>
        <v>475888.78</v>
      </c>
      <c r="AN83" s="105">
        <f t="shared" si="12"/>
        <v>4029575.28</v>
      </c>
      <c r="AO83" s="29">
        <f t="shared" si="13"/>
        <v>3295731.99</v>
      </c>
      <c r="AP83" s="16">
        <f t="shared" si="14"/>
        <v>733843.28999999957</v>
      </c>
    </row>
    <row r="84" spans="1:42" x14ac:dyDescent="0.25">
      <c r="A84" t="s">
        <v>297</v>
      </c>
      <c r="B84" t="s">
        <v>5</v>
      </c>
      <c r="C84" s="74">
        <v>2103</v>
      </c>
      <c r="D84" s="74" t="s">
        <v>685</v>
      </c>
      <c r="E84" s="287" t="s">
        <v>1589</v>
      </c>
      <c r="F84" s="123">
        <v>19001.439999999999</v>
      </c>
      <c r="G84" s="123">
        <v>0</v>
      </c>
      <c r="H84" s="123">
        <v>19353.990000000002</v>
      </c>
      <c r="I84" s="56">
        <v>714008.34</v>
      </c>
      <c r="J84" s="56">
        <v>266254.61</v>
      </c>
      <c r="L84" s="275">
        <v>30300</v>
      </c>
      <c r="S84" s="56">
        <v>-518538.97</v>
      </c>
      <c r="T84" s="56">
        <v>2119139.65</v>
      </c>
      <c r="X84" s="100">
        <v>700843.28</v>
      </c>
      <c r="Z84" s="100">
        <v>682.11</v>
      </c>
      <c r="AA84" s="100">
        <v>911100</v>
      </c>
      <c r="AB84" s="100">
        <v>112500</v>
      </c>
      <c r="AC84" s="124">
        <v>1383374</v>
      </c>
      <c r="AG84" s="124">
        <v>443420.43</v>
      </c>
      <c r="AH84" s="124">
        <v>269707.26</v>
      </c>
      <c r="AK84" s="98">
        <f t="shared" si="9"/>
        <v>38355.43</v>
      </c>
      <c r="AL84" s="44">
        <f t="shared" si="10"/>
        <v>30300</v>
      </c>
      <c r="AM84" s="104">
        <f t="shared" si="11"/>
        <v>8055.43</v>
      </c>
      <c r="AN84" s="105">
        <f t="shared" si="12"/>
        <v>1725125.3900000001</v>
      </c>
      <c r="AO84" s="29">
        <f t="shared" si="13"/>
        <v>2096501.69</v>
      </c>
      <c r="AP84" s="16">
        <f t="shared" si="14"/>
        <v>-371376.29999999981</v>
      </c>
    </row>
    <row r="85" spans="1:42" x14ac:dyDescent="0.25">
      <c r="A85" t="s">
        <v>297</v>
      </c>
      <c r="B85" t="s">
        <v>5</v>
      </c>
      <c r="C85" s="74">
        <v>5166</v>
      </c>
      <c r="D85" s="74" t="s">
        <v>686</v>
      </c>
      <c r="E85" s="56" t="s">
        <v>1590</v>
      </c>
      <c r="F85" s="123">
        <v>470653.36</v>
      </c>
      <c r="G85" s="123">
        <v>0</v>
      </c>
      <c r="H85" s="123">
        <v>60814.09</v>
      </c>
      <c r="I85" s="56">
        <v>322504.96000000002</v>
      </c>
      <c r="J85" s="56">
        <v>451873.26</v>
      </c>
      <c r="L85" s="275">
        <v>33975</v>
      </c>
      <c r="S85" s="56">
        <v>629119.84</v>
      </c>
      <c r="T85" s="56">
        <v>1096893.17</v>
      </c>
      <c r="X85" s="100">
        <v>1059301.5</v>
      </c>
      <c r="Y85" s="100">
        <v>511000</v>
      </c>
      <c r="Z85" s="100">
        <v>958</v>
      </c>
      <c r="AA85" s="100">
        <v>1443730</v>
      </c>
      <c r="AB85" s="100">
        <v>209260.55</v>
      </c>
      <c r="AC85" s="124">
        <v>1967640</v>
      </c>
      <c r="AE85" s="124">
        <v>18462</v>
      </c>
      <c r="AF85" s="124">
        <v>31880</v>
      </c>
      <c r="AG85" s="124">
        <v>866392.37</v>
      </c>
      <c r="AH85" s="124">
        <v>281404.02</v>
      </c>
      <c r="AK85" s="98">
        <f t="shared" si="9"/>
        <v>531467.44999999995</v>
      </c>
      <c r="AL85" s="44">
        <f t="shared" si="10"/>
        <v>33975</v>
      </c>
      <c r="AM85" s="104">
        <f t="shared" si="11"/>
        <v>497492.44999999995</v>
      </c>
      <c r="AN85" s="105">
        <f t="shared" si="12"/>
        <v>3224250.05</v>
      </c>
      <c r="AO85" s="29">
        <f t="shared" si="13"/>
        <v>3165778.39</v>
      </c>
      <c r="AP85" s="16">
        <f t="shared" si="14"/>
        <v>58471.659999999683</v>
      </c>
    </row>
    <row r="86" spans="1:42" x14ac:dyDescent="0.25">
      <c r="A86" t="s">
        <v>297</v>
      </c>
      <c r="B86" t="s">
        <v>5</v>
      </c>
      <c r="C86" s="74">
        <v>3557</v>
      </c>
      <c r="D86" s="74" t="s">
        <v>687</v>
      </c>
      <c r="E86" s="56" t="s">
        <v>1591</v>
      </c>
      <c r="F86" s="123">
        <v>411280.51</v>
      </c>
      <c r="G86" s="123">
        <v>0</v>
      </c>
      <c r="H86" s="123">
        <v>28778.2</v>
      </c>
      <c r="I86" s="56">
        <v>458127.24</v>
      </c>
      <c r="J86" s="56">
        <v>293425.25</v>
      </c>
      <c r="L86" s="275">
        <v>24565.9</v>
      </c>
      <c r="S86" s="56">
        <v>-1603972.22</v>
      </c>
      <c r="T86" s="56">
        <v>3207738.11</v>
      </c>
      <c r="X86" s="100">
        <v>870101.31</v>
      </c>
      <c r="Y86" s="100">
        <v>150575</v>
      </c>
      <c r="Z86" s="100">
        <v>2105.02</v>
      </c>
      <c r="AA86" s="100">
        <v>1367190</v>
      </c>
      <c r="AB86" s="100">
        <v>191600</v>
      </c>
      <c r="AC86" s="124">
        <v>1672215</v>
      </c>
      <c r="AG86" s="124">
        <v>761493.45</v>
      </c>
      <c r="AH86" s="124">
        <v>314105.46999999997</v>
      </c>
      <c r="AJ86" s="124">
        <v>2000</v>
      </c>
      <c r="AK86" s="98">
        <f t="shared" si="9"/>
        <v>440058.71</v>
      </c>
      <c r="AL86" s="44">
        <f t="shared" si="10"/>
        <v>24565.9</v>
      </c>
      <c r="AM86" s="104">
        <f t="shared" si="11"/>
        <v>415492.81</v>
      </c>
      <c r="AN86" s="105">
        <f t="shared" si="12"/>
        <v>2581571.33</v>
      </c>
      <c r="AO86" s="29">
        <f t="shared" si="13"/>
        <v>2749813.92</v>
      </c>
      <c r="AP86" s="16">
        <f t="shared" si="14"/>
        <v>-168242.58999999985</v>
      </c>
    </row>
    <row r="94" spans="1:42" x14ac:dyDescent="0.25">
      <c r="E94" s="74"/>
    </row>
  </sheetData>
  <autoFilter ref="A1:AP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1"/>
  <sheetViews>
    <sheetView topLeftCell="AE186" zoomScale="66" zoomScaleNormal="66" workbookViewId="0">
      <selection activeCell="AF1" sqref="A1:AI221"/>
    </sheetView>
  </sheetViews>
  <sheetFormatPr defaultColWidth="9" defaultRowHeight="13.8" x14ac:dyDescent="0.25"/>
  <cols>
    <col min="1" max="1" width="63.69921875" style="56" bestFit="1" customWidth="1"/>
    <col min="2" max="2" width="34" style="123" bestFit="1" customWidth="1"/>
    <col min="3" max="3" width="33.5" style="123" bestFit="1" customWidth="1"/>
    <col min="4" max="4" width="24.8984375" style="123" bestFit="1" customWidth="1"/>
    <col min="5" max="5" width="24.3984375" style="123" bestFit="1" customWidth="1"/>
    <col min="6" max="8" width="15.8984375" style="56" bestFit="1" customWidth="1"/>
    <col min="9" max="9" width="22.19921875" style="56" bestFit="1" customWidth="1"/>
    <col min="10" max="10" width="22.59765625" style="56" bestFit="1" customWidth="1"/>
    <col min="11" max="11" width="18.5" style="275" bestFit="1" customWidth="1"/>
    <col min="12" max="12" width="21.3984375" style="275" bestFit="1" customWidth="1"/>
    <col min="13" max="13" width="20" style="275" bestFit="1" customWidth="1"/>
    <col min="14" max="14" width="21.8984375" style="275" bestFit="1" customWidth="1"/>
    <col min="15" max="15" width="24.3984375" style="56" bestFit="1" customWidth="1"/>
    <col min="16" max="16" width="29.19921875" style="56" bestFit="1" customWidth="1"/>
    <col min="17" max="17" width="29.5" style="56" bestFit="1" customWidth="1"/>
    <col min="18" max="18" width="15.8984375" style="56" bestFit="1" customWidth="1"/>
    <col min="19" max="19" width="28.09765625" style="100" bestFit="1" customWidth="1"/>
    <col min="20" max="20" width="46.09765625" style="100" bestFit="1" customWidth="1"/>
    <col min="21" max="21" width="46.8984375" style="100" bestFit="1" customWidth="1"/>
    <col min="22" max="22" width="30.19921875" style="100" bestFit="1" customWidth="1"/>
    <col min="23" max="23" width="40.19921875" style="100" bestFit="1" customWidth="1"/>
    <col min="24" max="24" width="57.3984375" style="100" bestFit="1" customWidth="1"/>
    <col min="25" max="25" width="32.3984375" style="100" bestFit="1" customWidth="1"/>
    <col min="26" max="26" width="15.8984375" style="100" bestFit="1" customWidth="1"/>
    <col min="27" max="27" width="21.3984375" style="124" bestFit="1" customWidth="1"/>
    <col min="28" max="28" width="25.8984375" style="124" bestFit="1" customWidth="1"/>
    <col min="29" max="29" width="27.69921875" style="124" bestFit="1" customWidth="1"/>
    <col min="30" max="30" width="26.09765625" style="124" bestFit="1" customWidth="1"/>
    <col min="31" max="31" width="43.5" style="124" bestFit="1" customWidth="1"/>
    <col min="32" max="32" width="32.09765625" style="124" bestFit="1" customWidth="1"/>
    <col min="33" max="33" width="27.59765625" style="124" bestFit="1" customWidth="1"/>
    <col min="34" max="34" width="33.19921875" style="124" bestFit="1" customWidth="1"/>
    <col min="35" max="35" width="34.69921875" style="124" bestFit="1" customWidth="1"/>
    <col min="36" max="16384" width="9" style="56"/>
  </cols>
  <sheetData>
    <row r="1" spans="1:35" x14ac:dyDescent="0.25">
      <c r="A1" s="56" t="s">
        <v>590</v>
      </c>
      <c r="B1" s="123" t="s">
        <v>1438</v>
      </c>
      <c r="C1" s="123" t="s">
        <v>1439</v>
      </c>
      <c r="D1" s="123" t="s">
        <v>1440</v>
      </c>
      <c r="E1" s="123" t="s">
        <v>1441</v>
      </c>
      <c r="F1" s="56" t="s">
        <v>1597</v>
      </c>
      <c r="G1" s="56" t="s">
        <v>1442</v>
      </c>
      <c r="H1" s="56" t="s">
        <v>1443</v>
      </c>
      <c r="I1" s="287" t="s">
        <v>1444</v>
      </c>
      <c r="J1" s="56" t="s">
        <v>1598</v>
      </c>
      <c r="K1" s="275" t="s">
        <v>1445</v>
      </c>
      <c r="L1" s="275" t="s">
        <v>1446</v>
      </c>
      <c r="M1" s="275" t="s">
        <v>1448</v>
      </c>
      <c r="N1" s="275" t="s">
        <v>1449</v>
      </c>
      <c r="O1" s="56" t="s">
        <v>1450</v>
      </c>
      <c r="P1" s="56" t="s">
        <v>1451</v>
      </c>
      <c r="Q1" s="56" t="s">
        <v>1452</v>
      </c>
      <c r="R1" s="56" t="s">
        <v>1453</v>
      </c>
      <c r="S1" s="100" t="s">
        <v>1454</v>
      </c>
      <c r="T1" s="100" t="s">
        <v>1455</v>
      </c>
      <c r="U1" s="100" t="s">
        <v>1456</v>
      </c>
      <c r="V1" s="100" t="s">
        <v>1457</v>
      </c>
      <c r="W1" s="100" t="s">
        <v>1599</v>
      </c>
      <c r="X1" s="100" t="s">
        <v>1458</v>
      </c>
      <c r="Y1" s="100" t="s">
        <v>1600</v>
      </c>
      <c r="Z1" s="100" t="s">
        <v>1459</v>
      </c>
      <c r="AA1" s="124" t="s">
        <v>1460</v>
      </c>
      <c r="AB1" s="124" t="s">
        <v>1508</v>
      </c>
      <c r="AC1" s="124" t="s">
        <v>1461</v>
      </c>
      <c r="AD1" s="124" t="s">
        <v>1462</v>
      </c>
      <c r="AE1" s="124" t="s">
        <v>1463</v>
      </c>
      <c r="AF1" s="124" t="s">
        <v>1464</v>
      </c>
      <c r="AG1" s="124" t="s">
        <v>1601</v>
      </c>
      <c r="AH1" s="124" t="s">
        <v>1466</v>
      </c>
      <c r="AI1" s="124" t="s">
        <v>1467</v>
      </c>
    </row>
    <row r="2" spans="1:35" x14ac:dyDescent="0.25">
      <c r="A2" s="56" t="s">
        <v>591</v>
      </c>
      <c r="B2" s="123" t="s">
        <v>1468</v>
      </c>
      <c r="C2" s="123" t="s">
        <v>1469</v>
      </c>
      <c r="D2" s="123" t="s">
        <v>1470</v>
      </c>
      <c r="E2" s="123" t="s">
        <v>1471</v>
      </c>
      <c r="F2" s="56" t="s">
        <v>1602</v>
      </c>
      <c r="G2" s="56" t="s">
        <v>1472</v>
      </c>
      <c r="H2" s="56" t="s">
        <v>1473</v>
      </c>
      <c r="I2" s="287" t="s">
        <v>1474</v>
      </c>
      <c r="J2" s="56" t="s">
        <v>1603</v>
      </c>
      <c r="K2" s="275" t="s">
        <v>1475</v>
      </c>
      <c r="L2" s="275" t="s">
        <v>1476</v>
      </c>
      <c r="M2" s="275" t="s">
        <v>1478</v>
      </c>
      <c r="N2" s="275" t="s">
        <v>1479</v>
      </c>
      <c r="O2" s="56" t="s">
        <v>1480</v>
      </c>
      <c r="P2" s="56" t="s">
        <v>1481</v>
      </c>
      <c r="Q2" s="56" t="s">
        <v>1482</v>
      </c>
      <c r="R2" s="56" t="s">
        <v>1483</v>
      </c>
      <c r="S2" s="100" t="s">
        <v>1484</v>
      </c>
      <c r="T2" s="100" t="s">
        <v>1485</v>
      </c>
      <c r="U2" s="100" t="s">
        <v>1486</v>
      </c>
      <c r="V2" s="100" t="s">
        <v>1487</v>
      </c>
      <c r="W2" s="100" t="s">
        <v>1604</v>
      </c>
      <c r="X2" s="100" t="s">
        <v>1488</v>
      </c>
      <c r="Y2" s="100" t="s">
        <v>1605</v>
      </c>
      <c r="Z2" s="100" t="s">
        <v>1489</v>
      </c>
      <c r="AA2" s="124" t="s">
        <v>1490</v>
      </c>
      <c r="AB2" s="124" t="s">
        <v>1513</v>
      </c>
      <c r="AC2" s="124" t="s">
        <v>1491</v>
      </c>
      <c r="AD2" s="124" t="s">
        <v>1492</v>
      </c>
      <c r="AE2" s="124" t="s">
        <v>1493</v>
      </c>
      <c r="AF2" s="124" t="s">
        <v>1494</v>
      </c>
      <c r="AG2" s="124" t="s">
        <v>1606</v>
      </c>
      <c r="AH2" s="124" t="s">
        <v>1496</v>
      </c>
      <c r="AI2" s="124" t="s">
        <v>1497</v>
      </c>
    </row>
    <row r="3" spans="1:35" x14ac:dyDescent="0.25">
      <c r="A3" s="56" t="s">
        <v>592</v>
      </c>
      <c r="B3" s="123">
        <v>97024769.340000004</v>
      </c>
      <c r="C3" s="123">
        <v>18185889.84</v>
      </c>
      <c r="D3" s="123">
        <v>31817083.59</v>
      </c>
      <c r="E3" s="123">
        <v>8065</v>
      </c>
      <c r="F3" s="56">
        <v>0</v>
      </c>
      <c r="G3" s="56">
        <v>189830132.90000001</v>
      </c>
      <c r="H3" s="56">
        <v>93568389.810000002</v>
      </c>
      <c r="I3" s="287">
        <v>3500</v>
      </c>
      <c r="J3" s="56">
        <v>0</v>
      </c>
      <c r="K3" s="275">
        <v>3144578.7</v>
      </c>
      <c r="L3" s="275">
        <v>11810921.27</v>
      </c>
      <c r="M3" s="275">
        <v>2889909.86</v>
      </c>
      <c r="N3" s="275">
        <v>487316.45</v>
      </c>
      <c r="O3" s="56">
        <v>4074376.12</v>
      </c>
      <c r="P3" s="56">
        <v>-5862005.4100000001</v>
      </c>
      <c r="Q3" s="56">
        <v>-1626852.76</v>
      </c>
      <c r="R3" s="56">
        <v>514088206.32999998</v>
      </c>
      <c r="S3" s="100">
        <v>637.88</v>
      </c>
      <c r="T3" s="100">
        <v>352410655.37</v>
      </c>
      <c r="U3" s="100">
        <v>28282528.68</v>
      </c>
      <c r="V3" s="100">
        <v>495967.31</v>
      </c>
      <c r="W3" s="100">
        <v>2722139.12</v>
      </c>
      <c r="X3" s="100">
        <v>340862247.83999997</v>
      </c>
      <c r="Y3" s="100">
        <v>2000</v>
      </c>
      <c r="Z3" s="100">
        <v>62319955.659999996</v>
      </c>
      <c r="AA3" s="124">
        <v>487173385.66000003</v>
      </c>
      <c r="AB3" s="124">
        <v>43342.5</v>
      </c>
      <c r="AC3" s="124">
        <v>1705386.4</v>
      </c>
      <c r="AD3" s="124">
        <v>207334</v>
      </c>
      <c r="AE3" s="124">
        <v>229524495.59</v>
      </c>
      <c r="AF3" s="124">
        <v>58378026.729999997</v>
      </c>
      <c r="AG3" s="124">
        <v>2243219.2200000002</v>
      </c>
      <c r="AH3" s="124">
        <v>247323.54</v>
      </c>
      <c r="AI3" s="124">
        <v>2688506.83</v>
      </c>
    </row>
    <row r="4" spans="1:35" x14ac:dyDescent="0.25">
      <c r="A4" s="56" t="s">
        <v>12</v>
      </c>
      <c r="B4" s="123">
        <v>44838.11</v>
      </c>
      <c r="D4" s="123">
        <v>0</v>
      </c>
      <c r="G4" s="56">
        <v>465682.96</v>
      </c>
      <c r="H4" s="56">
        <v>389470.46</v>
      </c>
      <c r="I4" s="287"/>
      <c r="N4" s="275">
        <v>32990</v>
      </c>
      <c r="R4" s="56">
        <v>2280907.04</v>
      </c>
      <c r="V4" s="100">
        <v>11028.29</v>
      </c>
      <c r="X4" s="100">
        <v>2044636</v>
      </c>
      <c r="Z4" s="100">
        <v>465174.47</v>
      </c>
      <c r="AA4" s="124">
        <v>2052941</v>
      </c>
      <c r="AC4" s="124">
        <v>16828.400000000001</v>
      </c>
      <c r="AE4" s="124">
        <v>503107.7</v>
      </c>
      <c r="AF4" s="124">
        <v>196918.59</v>
      </c>
    </row>
    <row r="5" spans="1:35" x14ac:dyDescent="0.25">
      <c r="A5" s="56" t="s">
        <v>1424</v>
      </c>
      <c r="B5" s="123">
        <v>547796.67000000004</v>
      </c>
      <c r="C5" s="123">
        <v>93640.71</v>
      </c>
      <c r="E5" s="123">
        <v>0</v>
      </c>
      <c r="G5" s="56">
        <v>1</v>
      </c>
      <c r="H5" s="56">
        <v>2</v>
      </c>
      <c r="I5" s="287"/>
      <c r="L5" s="275">
        <v>52664.13</v>
      </c>
      <c r="N5" s="275">
        <v>26004.43</v>
      </c>
      <c r="Q5" s="56">
        <v>-120486.21</v>
      </c>
      <c r="R5" s="56">
        <v>180573.14</v>
      </c>
      <c r="V5" s="100">
        <v>98.18</v>
      </c>
      <c r="X5" s="100">
        <v>8996537.1199999992</v>
      </c>
      <c r="Z5" s="100">
        <v>749795.37</v>
      </c>
      <c r="AA5" s="124">
        <v>9072086.1199999992</v>
      </c>
      <c r="AE5" s="124">
        <v>171659.66</v>
      </c>
    </row>
    <row r="6" spans="1:35" x14ac:dyDescent="0.25">
      <c r="A6" s="56" t="s">
        <v>14</v>
      </c>
      <c r="B6" s="123">
        <v>14613.17</v>
      </c>
      <c r="D6" s="123">
        <v>7200</v>
      </c>
      <c r="G6" s="56">
        <v>648867.64</v>
      </c>
      <c r="H6" s="56">
        <v>482180.81</v>
      </c>
      <c r="I6" s="287"/>
      <c r="N6" s="275">
        <v>0</v>
      </c>
      <c r="Q6" s="56">
        <v>-1662942.57</v>
      </c>
      <c r="R6" s="56">
        <v>3116375.39</v>
      </c>
      <c r="S6" s="100">
        <v>396.74</v>
      </c>
      <c r="T6" s="100">
        <v>2925.61</v>
      </c>
      <c r="V6" s="100">
        <v>160.4</v>
      </c>
      <c r="X6" s="100">
        <v>1402313.03</v>
      </c>
      <c r="Z6" s="100">
        <v>856382.66</v>
      </c>
      <c r="AA6" s="124">
        <v>1741714.56</v>
      </c>
      <c r="AE6" s="124">
        <v>461625.13</v>
      </c>
      <c r="AF6" s="124">
        <v>318989.95</v>
      </c>
    </row>
    <row r="7" spans="1:35" x14ac:dyDescent="0.25">
      <c r="A7" s="56" t="s">
        <v>15</v>
      </c>
      <c r="B7" s="123">
        <v>109833.68</v>
      </c>
      <c r="D7" s="123">
        <v>42670</v>
      </c>
      <c r="G7" s="56">
        <v>220415.22</v>
      </c>
      <c r="H7" s="56">
        <v>327918.59000000003</v>
      </c>
      <c r="I7" s="287"/>
      <c r="N7" s="275">
        <v>-1459305.65</v>
      </c>
      <c r="P7" s="56">
        <v>2351172.4700000002</v>
      </c>
      <c r="Q7" s="56">
        <v>-3794489.13</v>
      </c>
      <c r="R7" s="56">
        <v>2450442</v>
      </c>
      <c r="V7" s="100">
        <v>738.25</v>
      </c>
      <c r="X7" s="100">
        <v>1418928</v>
      </c>
      <c r="Z7" s="100">
        <v>2239714.5099999998</v>
      </c>
      <c r="AA7" s="124">
        <v>1781602.25</v>
      </c>
      <c r="AE7" s="124">
        <v>466387.26</v>
      </c>
      <c r="AF7" s="124">
        <v>258373.45</v>
      </c>
    </row>
    <row r="8" spans="1:35" x14ac:dyDescent="0.25">
      <c r="A8" s="56" t="s">
        <v>1607</v>
      </c>
      <c r="B8" s="123">
        <v>2122.29</v>
      </c>
      <c r="G8" s="56">
        <v>3051697.5</v>
      </c>
      <c r="H8" s="56">
        <v>465200.66</v>
      </c>
      <c r="I8" s="287"/>
      <c r="N8" s="275">
        <v>2000</v>
      </c>
      <c r="Q8" s="56">
        <v>2601086.11</v>
      </c>
      <c r="R8" s="56">
        <v>1686786.55</v>
      </c>
      <c r="U8" s="100">
        <v>122.29</v>
      </c>
      <c r="W8" s="100">
        <v>1945697.67</v>
      </c>
      <c r="Z8" s="100">
        <v>-568822.06999999995</v>
      </c>
      <c r="AA8" s="124">
        <v>1148961.8700000001</v>
      </c>
      <c r="AB8" s="124">
        <v>43342.5</v>
      </c>
      <c r="AE8" s="124">
        <v>225874.38</v>
      </c>
      <c r="AF8" s="124">
        <v>292668.53000000003</v>
      </c>
    </row>
    <row r="9" spans="1:35" x14ac:dyDescent="0.25">
      <c r="A9" s="56" t="s">
        <v>16</v>
      </c>
      <c r="B9" s="123">
        <v>66588.710000000006</v>
      </c>
      <c r="C9" s="123">
        <v>0</v>
      </c>
      <c r="D9" s="123">
        <v>0</v>
      </c>
      <c r="G9" s="56">
        <v>706667.55</v>
      </c>
      <c r="H9" s="56">
        <v>212392.82</v>
      </c>
      <c r="I9" s="287"/>
      <c r="K9" s="275">
        <v>0</v>
      </c>
      <c r="N9" s="275">
        <v>0</v>
      </c>
      <c r="R9" s="56">
        <v>412000</v>
      </c>
      <c r="V9" s="100">
        <v>206.71</v>
      </c>
      <c r="X9" s="100">
        <v>2944722.5</v>
      </c>
      <c r="Y9" s="100">
        <v>2000</v>
      </c>
      <c r="Z9" s="100">
        <v>959649</v>
      </c>
      <c r="AA9" s="124">
        <v>2863622.5</v>
      </c>
      <c r="AE9" s="124">
        <v>850775</v>
      </c>
      <c r="AF9" s="124">
        <v>196900</v>
      </c>
    </row>
    <row r="10" spans="1:35" x14ac:dyDescent="0.25">
      <c r="A10" s="56" t="s">
        <v>1608</v>
      </c>
      <c r="B10" s="123">
        <v>583307.02</v>
      </c>
      <c r="C10" s="123">
        <v>19300</v>
      </c>
      <c r="D10" s="123">
        <v>444140</v>
      </c>
      <c r="G10" s="56">
        <v>104422</v>
      </c>
      <c r="H10" s="56">
        <v>844967.04</v>
      </c>
      <c r="I10" s="287"/>
      <c r="K10" s="275">
        <v>0</v>
      </c>
      <c r="L10" s="275">
        <v>98920</v>
      </c>
      <c r="M10" s="275">
        <v>5000</v>
      </c>
      <c r="Q10" s="56">
        <v>224318.56</v>
      </c>
      <c r="R10" s="56">
        <v>1691218.36</v>
      </c>
      <c r="T10" s="100">
        <v>1405430.15</v>
      </c>
      <c r="U10" s="100">
        <v>110000</v>
      </c>
      <c r="V10" s="100">
        <v>3607.43</v>
      </c>
      <c r="X10" s="100">
        <v>2622282</v>
      </c>
      <c r="Z10" s="100">
        <v>1009850</v>
      </c>
      <c r="AA10" s="124">
        <v>3035522</v>
      </c>
      <c r="AC10" s="124">
        <v>81900</v>
      </c>
      <c r="AE10" s="124">
        <v>1403103.65</v>
      </c>
      <c r="AF10" s="124">
        <v>246450.26</v>
      </c>
    </row>
    <row r="11" spans="1:35" x14ac:dyDescent="0.25">
      <c r="A11" s="56" t="s">
        <v>1609</v>
      </c>
      <c r="B11" s="123">
        <v>263746.09000000003</v>
      </c>
      <c r="C11" s="123">
        <v>12400</v>
      </c>
      <c r="D11" s="123">
        <v>836161.52</v>
      </c>
      <c r="G11" s="56">
        <v>279910.63</v>
      </c>
      <c r="H11" s="56">
        <v>989359.18</v>
      </c>
      <c r="I11" s="287"/>
      <c r="L11" s="275">
        <v>46148.85</v>
      </c>
      <c r="M11" s="275">
        <v>63100</v>
      </c>
      <c r="Q11" s="56">
        <v>-93214.45</v>
      </c>
      <c r="R11" s="56">
        <v>1534772.11</v>
      </c>
      <c r="T11" s="100">
        <v>2399882.85</v>
      </c>
      <c r="V11" s="100">
        <v>6664.2</v>
      </c>
      <c r="X11" s="100">
        <v>1728176</v>
      </c>
      <c r="Z11" s="100">
        <v>295050</v>
      </c>
      <c r="AA11" s="124">
        <v>3037611</v>
      </c>
      <c r="AE11" s="124">
        <v>1142727.69</v>
      </c>
      <c r="AF11" s="124">
        <v>153389.35999999999</v>
      </c>
      <c r="AI11" s="124">
        <v>2352.62</v>
      </c>
    </row>
    <row r="12" spans="1:35" x14ac:dyDescent="0.25">
      <c r="A12" s="56" t="s">
        <v>1610</v>
      </c>
      <c r="B12" s="123">
        <v>2086090.87</v>
      </c>
      <c r="C12" s="123">
        <v>17600</v>
      </c>
      <c r="D12" s="123">
        <v>616300.6</v>
      </c>
      <c r="G12" s="56">
        <v>858604.43</v>
      </c>
      <c r="H12" s="56">
        <v>727699.88</v>
      </c>
      <c r="I12" s="287"/>
      <c r="K12" s="275">
        <v>0</v>
      </c>
      <c r="L12" s="275">
        <v>56400</v>
      </c>
      <c r="M12" s="275">
        <v>0</v>
      </c>
      <c r="N12" s="275">
        <v>165253.97</v>
      </c>
      <c r="Q12" s="56">
        <v>935874.91</v>
      </c>
      <c r="R12" s="56">
        <v>1567224.53</v>
      </c>
      <c r="T12" s="100">
        <v>2073864.79</v>
      </c>
      <c r="V12" s="100">
        <v>13018.25</v>
      </c>
      <c r="X12" s="100">
        <v>2059828</v>
      </c>
      <c r="Z12" s="100">
        <v>357550</v>
      </c>
      <c r="AA12" s="124">
        <v>3044918</v>
      </c>
      <c r="AE12" s="124">
        <v>2201500.7000000002</v>
      </c>
      <c r="AF12" s="124">
        <v>400864.38</v>
      </c>
      <c r="AI12" s="124">
        <v>95737.7</v>
      </c>
    </row>
    <row r="13" spans="1:35" x14ac:dyDescent="0.25">
      <c r="A13" s="56" t="s">
        <v>1611</v>
      </c>
      <c r="B13" s="123">
        <v>1070466.4099999999</v>
      </c>
      <c r="C13" s="123">
        <v>6400</v>
      </c>
      <c r="D13" s="123">
        <v>123423.17</v>
      </c>
      <c r="G13" s="56">
        <v>72968.33</v>
      </c>
      <c r="H13" s="56">
        <v>988124.96</v>
      </c>
      <c r="I13" s="287"/>
      <c r="K13" s="275">
        <v>12740</v>
      </c>
      <c r="L13" s="275">
        <v>46067.59</v>
      </c>
      <c r="M13" s="275">
        <v>0</v>
      </c>
      <c r="Q13" s="56">
        <v>199783.61</v>
      </c>
      <c r="R13" s="56">
        <v>1097038.29</v>
      </c>
      <c r="T13" s="100">
        <v>1052265.47</v>
      </c>
      <c r="V13" s="100">
        <v>5460.26</v>
      </c>
      <c r="X13" s="100">
        <v>2456030</v>
      </c>
      <c r="Z13" s="100">
        <v>308409</v>
      </c>
      <c r="AA13" s="124">
        <v>2807179</v>
      </c>
      <c r="AE13" s="124">
        <v>1094404.1100000001</v>
      </c>
      <c r="AF13" s="124">
        <v>281905.13</v>
      </c>
    </row>
    <row r="14" spans="1:35" x14ac:dyDescent="0.25">
      <c r="A14" s="56" t="s">
        <v>1612</v>
      </c>
      <c r="B14" s="123">
        <v>253272.22</v>
      </c>
      <c r="C14" s="123">
        <v>1057.5</v>
      </c>
      <c r="D14" s="123">
        <v>280333.03000000003</v>
      </c>
      <c r="G14" s="56">
        <v>2140262.6</v>
      </c>
      <c r="H14" s="56">
        <v>175303.47</v>
      </c>
      <c r="I14" s="287"/>
      <c r="K14" s="275">
        <v>1270</v>
      </c>
      <c r="L14" s="275">
        <v>29646.06</v>
      </c>
      <c r="M14" s="275">
        <v>88846.3</v>
      </c>
      <c r="Q14" s="56">
        <v>196355.78</v>
      </c>
      <c r="R14" s="56">
        <v>1718005.94</v>
      </c>
      <c r="T14" s="100">
        <v>1072716.96</v>
      </c>
      <c r="V14" s="100">
        <v>1907.88</v>
      </c>
      <c r="X14" s="100">
        <v>1507254</v>
      </c>
      <c r="Z14" s="100">
        <v>277300</v>
      </c>
      <c r="AA14" s="124">
        <v>2365454</v>
      </c>
      <c r="AE14" s="124">
        <v>901530.16</v>
      </c>
      <c r="AF14" s="124">
        <v>188226.22</v>
      </c>
      <c r="AI14" s="124">
        <v>11346</v>
      </c>
    </row>
    <row r="15" spans="1:35" x14ac:dyDescent="0.25">
      <c r="A15" s="56" t="s">
        <v>1613</v>
      </c>
      <c r="B15" s="123">
        <v>915929.97</v>
      </c>
      <c r="C15" s="123">
        <v>32600</v>
      </c>
      <c r="D15" s="123">
        <v>622816.23</v>
      </c>
      <c r="G15" s="56">
        <v>1572970.63</v>
      </c>
      <c r="H15" s="56">
        <v>96243.85</v>
      </c>
      <c r="I15" s="287"/>
      <c r="L15" s="275">
        <v>161752.07999999999</v>
      </c>
      <c r="M15" s="275">
        <v>62009.2</v>
      </c>
      <c r="N15" s="275">
        <v>187590</v>
      </c>
      <c r="Q15" s="56">
        <v>-20346.97</v>
      </c>
      <c r="R15" s="56">
        <v>3950541.16</v>
      </c>
      <c r="T15" s="100">
        <v>2715054.94</v>
      </c>
      <c r="U15" s="100">
        <v>300</v>
      </c>
      <c r="V15" s="100">
        <v>6682.29</v>
      </c>
      <c r="X15" s="100">
        <v>1446804</v>
      </c>
      <c r="Z15" s="100">
        <v>475780</v>
      </c>
      <c r="AA15" s="124">
        <v>2702187</v>
      </c>
      <c r="AE15" s="124">
        <v>2923938.46</v>
      </c>
      <c r="AF15" s="124">
        <v>957819.95</v>
      </c>
      <c r="AI15" s="124">
        <v>3190</v>
      </c>
    </row>
    <row r="16" spans="1:35" x14ac:dyDescent="0.25">
      <c r="A16" s="56" t="s">
        <v>1614</v>
      </c>
      <c r="B16" s="123">
        <v>1360960.53</v>
      </c>
      <c r="C16" s="123">
        <v>14800</v>
      </c>
      <c r="D16" s="123">
        <v>415398.62</v>
      </c>
      <c r="G16" s="56">
        <v>983834.39</v>
      </c>
      <c r="H16" s="56">
        <v>1094089.76</v>
      </c>
      <c r="I16" s="287"/>
      <c r="L16" s="275">
        <v>189732.1</v>
      </c>
      <c r="M16" s="275">
        <v>48528</v>
      </c>
      <c r="N16" s="275">
        <v>2137.2399999999998</v>
      </c>
      <c r="O16" s="56">
        <v>20000</v>
      </c>
      <c r="Q16" s="56">
        <v>105684.67</v>
      </c>
      <c r="R16" s="56">
        <v>2643840</v>
      </c>
      <c r="T16" s="100">
        <v>2533656.09</v>
      </c>
      <c r="V16" s="100">
        <v>7238.42</v>
      </c>
      <c r="X16" s="100">
        <v>1571580</v>
      </c>
      <c r="Z16" s="100">
        <v>924600</v>
      </c>
      <c r="AA16" s="124">
        <v>2753275</v>
      </c>
      <c r="AC16" s="124">
        <v>79082</v>
      </c>
      <c r="AE16" s="124">
        <v>1271451.96</v>
      </c>
      <c r="AF16" s="124">
        <v>332283.62</v>
      </c>
      <c r="AI16" s="124">
        <v>260189.5</v>
      </c>
    </row>
    <row r="17" spans="1:35" x14ac:dyDescent="0.25">
      <c r="A17" s="56" t="s">
        <v>1615</v>
      </c>
      <c r="B17" s="123">
        <v>536273.47</v>
      </c>
      <c r="C17" s="123">
        <v>4200</v>
      </c>
      <c r="D17" s="123">
        <v>206666.28</v>
      </c>
      <c r="G17" s="56">
        <v>786065.86</v>
      </c>
      <c r="H17" s="56">
        <v>29480.959999999999</v>
      </c>
      <c r="I17" s="287"/>
      <c r="L17" s="275">
        <v>40950</v>
      </c>
      <c r="N17" s="275">
        <v>0</v>
      </c>
      <c r="Q17" s="56">
        <v>108356.22</v>
      </c>
      <c r="R17" s="56">
        <v>2287723.02</v>
      </c>
      <c r="T17" s="100">
        <v>1107138.97</v>
      </c>
      <c r="U17" s="100">
        <v>137401</v>
      </c>
      <c r="V17" s="100">
        <v>1693.52</v>
      </c>
      <c r="X17" s="100">
        <v>2655749</v>
      </c>
      <c r="Z17" s="100">
        <v>164617.16</v>
      </c>
      <c r="AA17" s="124">
        <v>3257942</v>
      </c>
      <c r="AE17" s="124">
        <v>1070317.98</v>
      </c>
      <c r="AF17" s="124">
        <v>152268.60999999999</v>
      </c>
    </row>
    <row r="18" spans="1:35" x14ac:dyDescent="0.25">
      <c r="A18" s="56" t="s">
        <v>1616</v>
      </c>
      <c r="B18" s="123">
        <v>1320088.5900000001</v>
      </c>
      <c r="C18" s="123">
        <v>32700</v>
      </c>
      <c r="D18" s="123">
        <v>319826.63</v>
      </c>
      <c r="G18" s="56">
        <v>693981.41</v>
      </c>
      <c r="H18" s="56">
        <v>662850.19999999995</v>
      </c>
      <c r="I18" s="287"/>
      <c r="K18" s="275">
        <v>0</v>
      </c>
      <c r="L18" s="275">
        <v>201796.08</v>
      </c>
      <c r="M18" s="275">
        <v>0</v>
      </c>
      <c r="N18" s="275">
        <v>910.17</v>
      </c>
      <c r="O18" s="56">
        <v>0</v>
      </c>
      <c r="Q18" s="56">
        <v>500122.88</v>
      </c>
      <c r="R18" s="56">
        <v>312292.87</v>
      </c>
      <c r="T18" s="100">
        <v>1656241.53</v>
      </c>
      <c r="U18" s="100">
        <v>266435</v>
      </c>
      <c r="V18" s="100">
        <v>6292.99</v>
      </c>
      <c r="X18" s="100">
        <v>3278906.8</v>
      </c>
      <c r="Z18" s="100">
        <v>282625</v>
      </c>
      <c r="AA18" s="124">
        <v>3901356.8</v>
      </c>
      <c r="AE18" s="124">
        <v>1535822.12</v>
      </c>
      <c r="AF18" s="124">
        <v>457416.53</v>
      </c>
      <c r="AI18" s="124">
        <v>1560</v>
      </c>
    </row>
    <row r="19" spans="1:35" x14ac:dyDescent="0.25">
      <c r="A19" s="56" t="s">
        <v>1617</v>
      </c>
      <c r="B19" s="123">
        <v>1789527.94</v>
      </c>
      <c r="C19" s="123">
        <v>35968.6</v>
      </c>
      <c r="D19" s="123">
        <v>288450.83</v>
      </c>
      <c r="G19" s="56">
        <v>320820.53000000003</v>
      </c>
      <c r="H19" s="56">
        <v>465861.72</v>
      </c>
      <c r="I19" s="287"/>
      <c r="L19" s="275">
        <v>99234.1</v>
      </c>
      <c r="M19" s="275">
        <v>15000</v>
      </c>
      <c r="N19" s="275">
        <v>298930.06</v>
      </c>
      <c r="Q19" s="56">
        <v>-317242.65000000002</v>
      </c>
      <c r="R19" s="56">
        <v>928313.81</v>
      </c>
      <c r="T19" s="100">
        <v>2183013.8199999998</v>
      </c>
      <c r="V19" s="100">
        <v>8765.7099999999991</v>
      </c>
      <c r="X19" s="100">
        <v>3199002</v>
      </c>
      <c r="Z19" s="100">
        <v>327900</v>
      </c>
      <c r="AA19" s="124">
        <v>4489602</v>
      </c>
      <c r="AE19" s="124">
        <v>1300305.1299999999</v>
      </c>
      <c r="AF19" s="124">
        <v>334783.42</v>
      </c>
      <c r="AI19" s="124">
        <v>107942.28</v>
      </c>
    </row>
    <row r="20" spans="1:35" x14ac:dyDescent="0.25">
      <c r="A20" s="56" t="s">
        <v>1618</v>
      </c>
      <c r="B20" s="123">
        <v>1633032.74</v>
      </c>
      <c r="C20" s="123">
        <v>77300</v>
      </c>
      <c r="D20" s="123">
        <v>492495.43</v>
      </c>
      <c r="G20" s="56">
        <v>337076.5</v>
      </c>
      <c r="H20" s="56">
        <v>1156893.56</v>
      </c>
      <c r="I20" s="287"/>
      <c r="K20" s="275">
        <v>2200</v>
      </c>
      <c r="L20" s="275">
        <v>66774.64</v>
      </c>
      <c r="M20" s="275">
        <v>0</v>
      </c>
      <c r="O20" s="56">
        <v>217250</v>
      </c>
      <c r="Q20" s="56">
        <v>181420.79999999999</v>
      </c>
      <c r="R20" s="56">
        <v>955989.15</v>
      </c>
      <c r="T20" s="100">
        <v>1906158.7</v>
      </c>
      <c r="V20" s="100">
        <v>333</v>
      </c>
      <c r="X20" s="100">
        <v>3145574.2</v>
      </c>
      <c r="Z20" s="100">
        <v>856200</v>
      </c>
      <c r="AA20" s="124">
        <v>3869320.2</v>
      </c>
      <c r="AC20" s="124">
        <v>4480</v>
      </c>
      <c r="AE20" s="124">
        <v>1371001.14</v>
      </c>
      <c r="AF20" s="124">
        <v>482191.3</v>
      </c>
    </row>
    <row r="21" spans="1:35" x14ac:dyDescent="0.25">
      <c r="A21" s="56" t="s">
        <v>1619</v>
      </c>
      <c r="B21" s="123">
        <v>144371.32999999999</v>
      </c>
      <c r="C21" s="123">
        <v>17300</v>
      </c>
      <c r="D21" s="123">
        <v>328888.61</v>
      </c>
      <c r="G21" s="56">
        <v>887111.01</v>
      </c>
      <c r="H21" s="56">
        <v>418727.04</v>
      </c>
      <c r="I21" s="287"/>
      <c r="K21" s="275">
        <v>4700</v>
      </c>
      <c r="L21" s="275">
        <v>96991.33</v>
      </c>
      <c r="M21" s="275">
        <v>3514</v>
      </c>
      <c r="Q21" s="56">
        <v>-70714</v>
      </c>
      <c r="R21" s="56">
        <v>1540469.93</v>
      </c>
      <c r="T21" s="100">
        <v>2378041.15</v>
      </c>
      <c r="U21" s="100">
        <v>208875</v>
      </c>
      <c r="V21" s="100">
        <v>2120.29</v>
      </c>
      <c r="X21" s="100">
        <v>990843</v>
      </c>
      <c r="Z21" s="100">
        <v>246190</v>
      </c>
      <c r="AA21" s="124">
        <v>1988923</v>
      </c>
      <c r="AE21" s="124">
        <v>1848392.79</v>
      </c>
      <c r="AF21" s="124">
        <v>368059.5</v>
      </c>
    </row>
    <row r="22" spans="1:35" x14ac:dyDescent="0.25">
      <c r="A22" s="56" t="s">
        <v>1620</v>
      </c>
      <c r="B22" s="123">
        <v>2162650.44</v>
      </c>
      <c r="C22" s="123">
        <v>19200</v>
      </c>
      <c r="D22" s="123">
        <v>329435.59000000003</v>
      </c>
      <c r="G22" s="56">
        <v>432107.93</v>
      </c>
      <c r="H22" s="56">
        <v>109806.16</v>
      </c>
      <c r="I22" s="287"/>
      <c r="L22" s="275">
        <v>26000</v>
      </c>
      <c r="M22" s="275">
        <v>42760</v>
      </c>
      <c r="O22" s="56">
        <v>13322</v>
      </c>
      <c r="Q22" s="56">
        <v>297762</v>
      </c>
      <c r="R22" s="56">
        <v>2399548.4500000002</v>
      </c>
      <c r="T22" s="100">
        <v>2142969.08</v>
      </c>
      <c r="U22" s="100">
        <v>118235</v>
      </c>
      <c r="V22" s="100">
        <v>10586.74</v>
      </c>
      <c r="X22" s="100">
        <v>3647222</v>
      </c>
      <c r="Z22" s="100">
        <v>458690</v>
      </c>
      <c r="AA22" s="124">
        <v>5120219.5</v>
      </c>
      <c r="AC22" s="124">
        <v>11000</v>
      </c>
      <c r="AE22" s="124">
        <v>1511737.21</v>
      </c>
      <c r="AF22" s="124">
        <v>64606.2</v>
      </c>
    </row>
    <row r="23" spans="1:35" x14ac:dyDescent="0.25">
      <c r="A23" s="56" t="s">
        <v>1621</v>
      </c>
      <c r="B23" s="123">
        <v>362634.39</v>
      </c>
      <c r="C23" s="123">
        <v>41000</v>
      </c>
      <c r="D23" s="123">
        <v>378305.05</v>
      </c>
      <c r="G23" s="56">
        <v>733789.06</v>
      </c>
      <c r="H23" s="56">
        <v>1567511.42</v>
      </c>
      <c r="I23" s="287"/>
      <c r="K23" s="275">
        <v>0</v>
      </c>
      <c r="L23" s="275">
        <v>78270.97</v>
      </c>
      <c r="M23" s="275">
        <v>56466</v>
      </c>
      <c r="Q23" s="56">
        <v>1294158.32</v>
      </c>
      <c r="R23" s="56">
        <v>3847094.62</v>
      </c>
      <c r="T23" s="100">
        <v>1945045.47</v>
      </c>
      <c r="U23" s="100">
        <v>68987.61</v>
      </c>
      <c r="V23" s="100">
        <v>1547.59</v>
      </c>
      <c r="X23" s="100">
        <v>3061136</v>
      </c>
      <c r="Z23" s="100">
        <v>539056</v>
      </c>
      <c r="AA23" s="124">
        <v>4170586</v>
      </c>
      <c r="AE23" s="124">
        <v>1399433.7</v>
      </c>
      <c r="AF23" s="124">
        <v>1401195.14</v>
      </c>
    </row>
    <row r="24" spans="1:35" x14ac:dyDescent="0.25">
      <c r="A24" s="56" t="s">
        <v>1622</v>
      </c>
      <c r="B24" s="123">
        <v>1908075.18</v>
      </c>
      <c r="C24" s="123">
        <v>51646.5</v>
      </c>
      <c r="D24" s="123">
        <v>557347.86</v>
      </c>
      <c r="G24" s="56">
        <v>4</v>
      </c>
      <c r="H24" s="56">
        <v>1176096.83</v>
      </c>
      <c r="I24" s="287"/>
      <c r="K24" s="275">
        <v>8000</v>
      </c>
      <c r="L24" s="275">
        <v>229114.37</v>
      </c>
      <c r="M24" s="275">
        <v>45590</v>
      </c>
      <c r="Q24" s="56">
        <v>746900.74</v>
      </c>
      <c r="R24" s="56">
        <v>2781867.7</v>
      </c>
      <c r="T24" s="100">
        <v>2950086.71</v>
      </c>
      <c r="U24" s="100">
        <v>92560</v>
      </c>
      <c r="V24" s="100">
        <v>9373.2199999999993</v>
      </c>
      <c r="X24" s="100">
        <v>4052550</v>
      </c>
      <c r="Z24" s="100">
        <v>534128</v>
      </c>
      <c r="AA24" s="124">
        <v>5688174</v>
      </c>
      <c r="AE24" s="124">
        <v>2184937.5299999998</v>
      </c>
      <c r="AF24" s="124">
        <v>317526.53000000003</v>
      </c>
      <c r="AI24" s="124">
        <v>967.28</v>
      </c>
    </row>
    <row r="25" spans="1:35" x14ac:dyDescent="0.25">
      <c r="A25" s="56" t="s">
        <v>1623</v>
      </c>
      <c r="B25" s="123">
        <v>1160840.3700000001</v>
      </c>
      <c r="C25" s="123">
        <v>22600</v>
      </c>
      <c r="D25" s="123">
        <v>625772.69999999995</v>
      </c>
      <c r="G25" s="56">
        <v>604015.42000000004</v>
      </c>
      <c r="H25" s="56">
        <v>320788.78999999998</v>
      </c>
      <c r="I25" s="287"/>
      <c r="K25" s="275">
        <v>8051</v>
      </c>
      <c r="L25" s="275">
        <v>105271.88</v>
      </c>
      <c r="M25" s="275">
        <v>5000</v>
      </c>
      <c r="O25" s="56">
        <v>0</v>
      </c>
      <c r="Q25" s="56">
        <v>178463.83</v>
      </c>
      <c r="R25" s="56">
        <v>1887309.56</v>
      </c>
      <c r="T25" s="100">
        <v>1847989.11</v>
      </c>
      <c r="U25" s="100">
        <v>182230</v>
      </c>
      <c r="V25" s="100">
        <v>4663.75</v>
      </c>
      <c r="X25" s="100">
        <v>3339826</v>
      </c>
      <c r="Z25" s="100">
        <v>305194</v>
      </c>
      <c r="AA25" s="124">
        <v>3983533</v>
      </c>
      <c r="AE25" s="124">
        <v>1134331.83</v>
      </c>
      <c r="AF25" s="124">
        <v>262982.75</v>
      </c>
    </row>
    <row r="26" spans="1:35" x14ac:dyDescent="0.25">
      <c r="A26" s="56" t="s">
        <v>1624</v>
      </c>
      <c r="B26" s="123">
        <v>829461.56</v>
      </c>
      <c r="C26" s="123">
        <v>76900</v>
      </c>
      <c r="D26" s="123">
        <v>326024.5</v>
      </c>
      <c r="G26" s="56">
        <v>1239980.7</v>
      </c>
      <c r="H26" s="56">
        <v>349239.36</v>
      </c>
      <c r="I26" s="287"/>
      <c r="K26" s="275">
        <v>0</v>
      </c>
      <c r="L26" s="275">
        <v>54549</v>
      </c>
      <c r="M26" s="275">
        <v>34.92</v>
      </c>
      <c r="Q26" s="56">
        <v>130292.26</v>
      </c>
      <c r="R26" s="56">
        <v>2302867.0299999998</v>
      </c>
      <c r="T26" s="100">
        <v>1139691.4099999999</v>
      </c>
      <c r="U26" s="100">
        <v>150450</v>
      </c>
      <c r="V26" s="100">
        <v>4589.16</v>
      </c>
      <c r="X26" s="100">
        <v>1644468</v>
      </c>
      <c r="Z26" s="100">
        <v>196300</v>
      </c>
      <c r="AA26" s="124">
        <v>2103085</v>
      </c>
      <c r="AE26" s="124">
        <v>977421.23</v>
      </c>
      <c r="AF26" s="124">
        <v>227557.71</v>
      </c>
    </row>
    <row r="27" spans="1:35" x14ac:dyDescent="0.25">
      <c r="A27" s="56" t="s">
        <v>1625</v>
      </c>
      <c r="B27" s="123">
        <v>325352.69</v>
      </c>
      <c r="C27" s="123">
        <v>344048.04</v>
      </c>
      <c r="D27" s="123">
        <v>416802.53</v>
      </c>
      <c r="G27" s="56">
        <v>384338.64</v>
      </c>
      <c r="H27" s="56">
        <v>580702.71999999997</v>
      </c>
      <c r="I27" s="287"/>
      <c r="L27" s="275">
        <v>48610.15</v>
      </c>
      <c r="M27" s="275">
        <v>0</v>
      </c>
      <c r="Q27" s="56">
        <v>-3514709.3</v>
      </c>
      <c r="R27" s="56">
        <v>1722667.58</v>
      </c>
      <c r="T27" s="100">
        <v>1726784.7</v>
      </c>
      <c r="V27" s="100">
        <v>2535.9699999999998</v>
      </c>
      <c r="X27" s="100">
        <v>1500408</v>
      </c>
      <c r="Z27" s="100">
        <v>445200</v>
      </c>
      <c r="AA27" s="124">
        <v>2643258</v>
      </c>
      <c r="AE27" s="124">
        <v>1141728.0900000001</v>
      </c>
      <c r="AF27" s="124">
        <v>45832.31</v>
      </c>
    </row>
    <row r="28" spans="1:35" x14ac:dyDescent="0.25">
      <c r="A28" s="56" t="s">
        <v>1626</v>
      </c>
      <c r="B28" s="123">
        <v>895863.89</v>
      </c>
      <c r="C28" s="123">
        <v>11977.5</v>
      </c>
      <c r="D28" s="123">
        <v>522989.66</v>
      </c>
      <c r="G28" s="56">
        <v>112797.45</v>
      </c>
      <c r="H28" s="56">
        <v>741236.85</v>
      </c>
      <c r="I28" s="287"/>
      <c r="L28" s="275">
        <v>142508.93</v>
      </c>
      <c r="M28" s="275">
        <v>19587</v>
      </c>
      <c r="Q28" s="56">
        <v>-69268.73</v>
      </c>
      <c r="R28" s="56">
        <v>2074532.05</v>
      </c>
      <c r="T28" s="100">
        <v>1347990.09</v>
      </c>
      <c r="U28" s="100">
        <v>114630</v>
      </c>
      <c r="V28" s="100">
        <v>4873.28</v>
      </c>
      <c r="X28" s="100">
        <v>2634093</v>
      </c>
      <c r="Z28" s="100">
        <v>566032</v>
      </c>
      <c r="AA28" s="124">
        <v>3260043</v>
      </c>
      <c r="AE28" s="124">
        <v>1135319.8</v>
      </c>
      <c r="AF28" s="124">
        <v>135816.70000000001</v>
      </c>
    </row>
    <row r="29" spans="1:35" x14ac:dyDescent="0.25">
      <c r="A29" s="56" t="s">
        <v>1627</v>
      </c>
      <c r="B29" s="123">
        <v>165765.12</v>
      </c>
      <c r="C29" s="123">
        <v>13000</v>
      </c>
      <c r="D29" s="123">
        <v>224937</v>
      </c>
      <c r="G29" s="56">
        <v>691759.15</v>
      </c>
      <c r="H29" s="56">
        <v>914370.53</v>
      </c>
      <c r="I29" s="287"/>
      <c r="K29" s="275">
        <v>9150</v>
      </c>
      <c r="L29" s="275">
        <v>71277.38</v>
      </c>
      <c r="M29" s="275">
        <v>845</v>
      </c>
      <c r="Q29" s="56">
        <v>47693.82</v>
      </c>
      <c r="R29" s="56">
        <v>900591.29</v>
      </c>
      <c r="T29" s="100">
        <v>1122044.03</v>
      </c>
      <c r="U29" s="100">
        <v>80500</v>
      </c>
      <c r="V29" s="100">
        <v>2306.02</v>
      </c>
      <c r="X29" s="100">
        <v>2045052</v>
      </c>
      <c r="Z29" s="100">
        <v>226700</v>
      </c>
      <c r="AA29" s="124">
        <v>2511802</v>
      </c>
      <c r="AD29" s="124">
        <v>3840</v>
      </c>
      <c r="AE29" s="124">
        <v>1265894</v>
      </c>
      <c r="AF29" s="124">
        <v>382359.25</v>
      </c>
      <c r="AI29" s="124">
        <v>1000</v>
      </c>
    </row>
    <row r="30" spans="1:35" x14ac:dyDescent="0.25">
      <c r="A30" s="56" t="s">
        <v>1628</v>
      </c>
      <c r="B30" s="123">
        <v>913269.84</v>
      </c>
      <c r="C30" s="123">
        <v>85700</v>
      </c>
      <c r="D30" s="123">
        <v>205702.08</v>
      </c>
      <c r="G30" s="56">
        <v>715099.01</v>
      </c>
      <c r="H30" s="56">
        <v>1163156.77</v>
      </c>
      <c r="I30" s="287"/>
      <c r="K30" s="275">
        <v>0</v>
      </c>
      <c r="L30" s="275">
        <v>59168.04</v>
      </c>
      <c r="M30" s="275">
        <v>5000</v>
      </c>
      <c r="N30" s="275">
        <v>1057.02</v>
      </c>
      <c r="Q30" s="56">
        <v>79779</v>
      </c>
      <c r="R30" s="56">
        <v>2673935.1</v>
      </c>
      <c r="T30" s="100">
        <v>1948213.01</v>
      </c>
      <c r="U30" s="100">
        <v>96850</v>
      </c>
      <c r="V30" s="100">
        <v>5664.01</v>
      </c>
      <c r="X30" s="100">
        <v>2174186.6</v>
      </c>
      <c r="Z30" s="100">
        <v>424250</v>
      </c>
      <c r="AA30" s="124">
        <v>3340076.6</v>
      </c>
      <c r="AE30" s="124">
        <v>1187875.42</v>
      </c>
      <c r="AF30" s="124">
        <v>398863.3</v>
      </c>
    </row>
    <row r="31" spans="1:35" x14ac:dyDescent="0.25">
      <c r="A31" s="56" t="s">
        <v>1629</v>
      </c>
      <c r="B31" s="123">
        <v>1823168.55</v>
      </c>
      <c r="C31" s="123">
        <v>19000</v>
      </c>
      <c r="D31" s="123">
        <v>206491.77</v>
      </c>
      <c r="G31" s="56">
        <v>614066</v>
      </c>
      <c r="H31" s="56">
        <v>177113.56</v>
      </c>
      <c r="I31" s="287"/>
      <c r="K31" s="275">
        <v>1400</v>
      </c>
      <c r="L31" s="275">
        <v>55173.33</v>
      </c>
      <c r="M31" s="275">
        <v>0</v>
      </c>
      <c r="N31" s="275">
        <v>0</v>
      </c>
      <c r="Q31" s="56">
        <v>853758.94</v>
      </c>
      <c r="R31" s="56">
        <v>1942985.43</v>
      </c>
      <c r="T31" s="100">
        <v>1506142.12</v>
      </c>
      <c r="U31" s="100">
        <v>95900</v>
      </c>
      <c r="V31" s="100">
        <v>7571.84</v>
      </c>
      <c r="X31" s="100">
        <v>1515790.5</v>
      </c>
      <c r="Z31" s="100">
        <v>192445</v>
      </c>
      <c r="AA31" s="124">
        <v>1950670.5</v>
      </c>
      <c r="AE31" s="124">
        <v>1145299.06</v>
      </c>
      <c r="AF31" s="124">
        <v>240993.51</v>
      </c>
      <c r="AI31" s="124">
        <v>112000</v>
      </c>
    </row>
    <row r="32" spans="1:35" x14ac:dyDescent="0.25">
      <c r="A32" s="56" t="s">
        <v>1630</v>
      </c>
      <c r="B32" s="123">
        <v>754124.47</v>
      </c>
      <c r="C32" s="123">
        <v>179789.62</v>
      </c>
      <c r="D32" s="123">
        <v>383713</v>
      </c>
      <c r="G32" s="56">
        <v>28844.47</v>
      </c>
      <c r="H32" s="56">
        <v>114906.43</v>
      </c>
      <c r="I32" s="287"/>
      <c r="L32" s="275">
        <v>77537</v>
      </c>
      <c r="M32" s="275">
        <v>26600</v>
      </c>
      <c r="N32" s="275">
        <v>618.79999999999995</v>
      </c>
      <c r="Q32" s="56">
        <v>161493.60999999999</v>
      </c>
      <c r="R32" s="56">
        <v>2306439.37</v>
      </c>
      <c r="T32" s="100">
        <v>1470599.14</v>
      </c>
      <c r="U32" s="100">
        <v>256265.7</v>
      </c>
      <c r="V32" s="100">
        <v>3413.14</v>
      </c>
      <c r="X32" s="100">
        <v>2352716</v>
      </c>
      <c r="Z32" s="100">
        <v>196816</v>
      </c>
      <c r="AA32" s="124">
        <v>3046258</v>
      </c>
      <c r="AD32" s="124">
        <v>15000</v>
      </c>
      <c r="AE32" s="124">
        <v>1216110.67</v>
      </c>
      <c r="AF32" s="124">
        <v>20467.21</v>
      </c>
    </row>
    <row r="33" spans="1:35" x14ac:dyDescent="0.25">
      <c r="A33" s="56" t="s">
        <v>1631</v>
      </c>
      <c r="B33" s="123">
        <v>677115.04</v>
      </c>
      <c r="C33" s="123">
        <v>6865.27</v>
      </c>
      <c r="D33" s="123">
        <v>151419.71</v>
      </c>
      <c r="G33" s="56">
        <v>394472.35</v>
      </c>
      <c r="H33" s="56">
        <v>402477.14</v>
      </c>
      <c r="I33" s="287"/>
      <c r="L33" s="275">
        <v>36686.699999999997</v>
      </c>
      <c r="M33" s="275">
        <v>5000</v>
      </c>
      <c r="N33" s="275">
        <v>0</v>
      </c>
      <c r="Q33" s="56">
        <v>23461.42</v>
      </c>
      <c r="R33" s="56">
        <v>1600056.47</v>
      </c>
      <c r="T33" s="100">
        <v>1284196.28</v>
      </c>
      <c r="U33" s="100">
        <v>59165</v>
      </c>
      <c r="V33" s="100">
        <v>3115.92</v>
      </c>
      <c r="X33" s="100">
        <v>1687578</v>
      </c>
      <c r="Z33" s="100">
        <v>158100</v>
      </c>
      <c r="AA33" s="124">
        <v>2104178</v>
      </c>
      <c r="AE33" s="124">
        <v>885773.41</v>
      </c>
      <c r="AF33" s="124">
        <v>214345.88</v>
      </c>
    </row>
    <row r="34" spans="1:35" x14ac:dyDescent="0.25">
      <c r="A34" s="56" t="s">
        <v>1777</v>
      </c>
      <c r="B34" s="123">
        <v>444708.48</v>
      </c>
      <c r="C34" s="123">
        <v>12200</v>
      </c>
      <c r="D34" s="123">
        <v>389496.42</v>
      </c>
      <c r="G34" s="56">
        <v>598962.88</v>
      </c>
      <c r="H34" s="56">
        <v>735149.71</v>
      </c>
      <c r="I34" s="287"/>
      <c r="K34" s="275">
        <v>10000</v>
      </c>
      <c r="L34" s="275">
        <v>54178.59</v>
      </c>
      <c r="M34" s="275">
        <v>15094</v>
      </c>
      <c r="Q34" s="56">
        <v>227440.77</v>
      </c>
      <c r="R34" s="56">
        <v>2970314.75</v>
      </c>
      <c r="T34" s="100">
        <v>1679583.14</v>
      </c>
      <c r="U34" s="100">
        <v>49250</v>
      </c>
      <c r="V34" s="100">
        <v>3108.48</v>
      </c>
      <c r="X34" s="100">
        <v>1455090</v>
      </c>
      <c r="Z34" s="100">
        <v>694840</v>
      </c>
      <c r="AA34" s="124">
        <v>2344776</v>
      </c>
      <c r="AE34" s="124">
        <v>1228707.18</v>
      </c>
      <c r="AF34" s="124">
        <v>187730.39</v>
      </c>
    </row>
    <row r="35" spans="1:35" x14ac:dyDescent="0.25">
      <c r="A35" s="56" t="s">
        <v>1778</v>
      </c>
      <c r="B35" s="123">
        <v>1115711.3500000001</v>
      </c>
      <c r="C35" s="123">
        <v>117418.5</v>
      </c>
      <c r="D35" s="123">
        <v>104051.76</v>
      </c>
      <c r="G35" s="56">
        <v>1210704.82</v>
      </c>
      <c r="H35" s="56">
        <v>1028662.91</v>
      </c>
      <c r="I35" s="287"/>
      <c r="K35" s="275">
        <v>0</v>
      </c>
      <c r="L35" s="275">
        <v>68927.09</v>
      </c>
      <c r="M35" s="275">
        <v>5000</v>
      </c>
      <c r="Q35" s="56">
        <v>266034.93</v>
      </c>
      <c r="R35" s="56">
        <v>3203233.17</v>
      </c>
      <c r="T35" s="100">
        <v>1818685.65</v>
      </c>
      <c r="U35" s="100">
        <v>307430</v>
      </c>
      <c r="V35" s="100">
        <v>5738.74</v>
      </c>
      <c r="X35" s="100">
        <v>973467</v>
      </c>
      <c r="Z35" s="100">
        <v>1252318</v>
      </c>
      <c r="AA35" s="124">
        <v>1806636</v>
      </c>
      <c r="AE35" s="124">
        <v>1564947.28</v>
      </c>
      <c r="AF35" s="124">
        <v>192579.22</v>
      </c>
    </row>
    <row r="36" spans="1:35" x14ac:dyDescent="0.25">
      <c r="A36" s="56" t="s">
        <v>1779</v>
      </c>
      <c r="B36" s="123">
        <v>385944.11</v>
      </c>
      <c r="C36" s="123">
        <v>51014.51</v>
      </c>
      <c r="D36" s="123">
        <v>142002.48000000001</v>
      </c>
      <c r="G36" s="56">
        <v>71209.11</v>
      </c>
      <c r="H36" s="56">
        <v>187809.21</v>
      </c>
      <c r="I36" s="287"/>
      <c r="L36" s="275">
        <v>43232.67</v>
      </c>
      <c r="M36" s="275">
        <v>12226</v>
      </c>
      <c r="Q36" s="56">
        <v>-41334.879999999997</v>
      </c>
      <c r="R36" s="56">
        <v>2001291.5</v>
      </c>
      <c r="T36" s="100">
        <v>1004183.87</v>
      </c>
      <c r="V36" s="100">
        <v>1307.6600000000001</v>
      </c>
      <c r="X36" s="100">
        <v>1119804</v>
      </c>
      <c r="Z36" s="100">
        <v>237400</v>
      </c>
      <c r="AA36" s="124">
        <v>1627298</v>
      </c>
      <c r="AE36" s="124">
        <v>839558.75</v>
      </c>
      <c r="AF36" s="124">
        <v>147653.64000000001</v>
      </c>
      <c r="AI36" s="124">
        <v>1180</v>
      </c>
    </row>
    <row r="37" spans="1:35" x14ac:dyDescent="0.25">
      <c r="A37" s="56" t="s">
        <v>1805</v>
      </c>
      <c r="B37" s="123">
        <v>453585.08</v>
      </c>
      <c r="C37" s="123">
        <v>15274.9</v>
      </c>
      <c r="D37" s="123">
        <v>205728.94</v>
      </c>
      <c r="G37" s="56">
        <v>1645617.4</v>
      </c>
      <c r="H37" s="56">
        <v>962776.19</v>
      </c>
      <c r="I37" s="287"/>
      <c r="K37" s="275">
        <v>9000</v>
      </c>
      <c r="L37" s="275">
        <v>55264.28</v>
      </c>
      <c r="M37" s="275">
        <v>0</v>
      </c>
      <c r="O37" s="56">
        <v>0</v>
      </c>
      <c r="Q37" s="56">
        <v>384041.06</v>
      </c>
      <c r="R37" s="56">
        <v>3800882.66</v>
      </c>
      <c r="T37" s="100">
        <v>1351496.85</v>
      </c>
      <c r="U37" s="100">
        <v>96200</v>
      </c>
      <c r="V37" s="100">
        <v>3539.08</v>
      </c>
      <c r="X37" s="100">
        <v>111090</v>
      </c>
      <c r="Z37" s="100">
        <v>235230</v>
      </c>
      <c r="AA37" s="124">
        <v>786892</v>
      </c>
      <c r="AE37" s="124">
        <v>1370087.07</v>
      </c>
      <c r="AF37" s="124">
        <v>1220712.7</v>
      </c>
      <c r="AI37" s="124">
        <v>650</v>
      </c>
    </row>
    <row r="38" spans="1:35" x14ac:dyDescent="0.25">
      <c r="A38" s="56" t="s">
        <v>1632</v>
      </c>
      <c r="B38" s="123">
        <v>664847.99</v>
      </c>
      <c r="C38" s="123">
        <v>6295</v>
      </c>
      <c r="D38" s="123">
        <v>71819.899999999994</v>
      </c>
      <c r="G38" s="56">
        <v>466306.78</v>
      </c>
      <c r="H38" s="56">
        <v>257265.28</v>
      </c>
      <c r="I38" s="287"/>
      <c r="K38" s="275">
        <v>0</v>
      </c>
      <c r="L38" s="275">
        <v>26850</v>
      </c>
      <c r="N38" s="275">
        <v>215.64</v>
      </c>
      <c r="O38" s="56">
        <v>159298</v>
      </c>
      <c r="Q38" s="56">
        <v>0</v>
      </c>
      <c r="R38" s="56">
        <v>2024806.3999999999</v>
      </c>
      <c r="T38" s="100">
        <v>1733282.67</v>
      </c>
      <c r="U38" s="100">
        <v>5000</v>
      </c>
      <c r="V38" s="100">
        <v>3069.86</v>
      </c>
      <c r="X38" s="100">
        <v>1252230</v>
      </c>
      <c r="Z38" s="100">
        <v>281606.31</v>
      </c>
      <c r="AA38" s="124">
        <v>1858980</v>
      </c>
      <c r="AE38" s="124">
        <v>906948.17</v>
      </c>
      <c r="AF38" s="124">
        <v>272188.63</v>
      </c>
      <c r="AI38" s="124">
        <v>51452.5</v>
      </c>
    </row>
    <row r="39" spans="1:35" x14ac:dyDescent="0.25">
      <c r="A39" s="56" t="s">
        <v>1633</v>
      </c>
      <c r="B39" s="123">
        <v>1071312.22</v>
      </c>
      <c r="C39" s="123">
        <v>16332.61</v>
      </c>
      <c r="D39" s="123">
        <v>63506.32</v>
      </c>
      <c r="G39" s="56">
        <v>430432.22</v>
      </c>
      <c r="H39" s="56">
        <v>289391.27</v>
      </c>
      <c r="I39" s="287"/>
      <c r="K39" s="275">
        <v>0</v>
      </c>
      <c r="L39" s="275">
        <v>33906.400000000001</v>
      </c>
      <c r="M39" s="275">
        <v>80000</v>
      </c>
      <c r="N39" s="275">
        <v>755.54</v>
      </c>
      <c r="Q39" s="56">
        <v>0</v>
      </c>
      <c r="R39" s="56">
        <v>2381908.6800000002</v>
      </c>
      <c r="T39" s="100">
        <v>1902601.87</v>
      </c>
      <c r="V39" s="100">
        <v>4453.57</v>
      </c>
      <c r="X39" s="100">
        <v>1000860</v>
      </c>
      <c r="Z39" s="100">
        <v>412115.68</v>
      </c>
      <c r="AA39" s="124">
        <v>1567815</v>
      </c>
      <c r="AE39" s="124">
        <v>1262258.05</v>
      </c>
      <c r="AF39" s="124">
        <v>252683.74</v>
      </c>
      <c r="AI39" s="124">
        <v>35297.5</v>
      </c>
    </row>
    <row r="40" spans="1:35" x14ac:dyDescent="0.25">
      <c r="A40" s="56" t="s">
        <v>1634</v>
      </c>
      <c r="B40" s="123">
        <v>303552.76</v>
      </c>
      <c r="C40" s="123">
        <v>5121.24</v>
      </c>
      <c r="D40" s="123">
        <v>185868.27</v>
      </c>
      <c r="G40" s="56">
        <v>887932.98</v>
      </c>
      <c r="H40" s="56">
        <v>272257.87</v>
      </c>
      <c r="I40" s="287"/>
      <c r="K40" s="275">
        <v>0</v>
      </c>
      <c r="L40" s="275">
        <v>53378.5</v>
      </c>
      <c r="N40" s="275">
        <v>368.6</v>
      </c>
      <c r="Q40" s="56">
        <v>0</v>
      </c>
      <c r="R40" s="56">
        <v>2692203.68</v>
      </c>
      <c r="T40" s="100">
        <v>1597537.29</v>
      </c>
      <c r="U40" s="100">
        <v>280914</v>
      </c>
      <c r="V40" s="100">
        <v>2334.1799999999998</v>
      </c>
      <c r="X40" s="100">
        <v>2629400.52</v>
      </c>
      <c r="Z40" s="100">
        <v>260415.71</v>
      </c>
      <c r="AA40" s="124">
        <v>3204100.52</v>
      </c>
      <c r="AE40" s="124">
        <v>1389425.21</v>
      </c>
      <c r="AF40" s="124">
        <v>354382.56</v>
      </c>
      <c r="AI40" s="124">
        <v>5000</v>
      </c>
    </row>
    <row r="41" spans="1:35" x14ac:dyDescent="0.25">
      <c r="A41" s="56" t="s">
        <v>1635</v>
      </c>
      <c r="B41" s="123">
        <v>216278.9</v>
      </c>
      <c r="C41" s="123">
        <v>13113.95</v>
      </c>
      <c r="D41" s="123">
        <v>107703.92</v>
      </c>
      <c r="G41" s="56">
        <v>401984.03</v>
      </c>
      <c r="H41" s="56">
        <v>253760.42</v>
      </c>
      <c r="I41" s="287"/>
      <c r="K41" s="275">
        <v>29550</v>
      </c>
      <c r="L41" s="275">
        <v>27242</v>
      </c>
      <c r="M41" s="275">
        <v>13040</v>
      </c>
      <c r="N41" s="275">
        <v>314</v>
      </c>
      <c r="Q41" s="56">
        <v>-16416</v>
      </c>
      <c r="R41" s="56">
        <v>2888756.2</v>
      </c>
      <c r="T41" s="100">
        <v>1639405.15</v>
      </c>
      <c r="V41" s="100">
        <v>1110.54</v>
      </c>
      <c r="X41" s="100">
        <v>1681392</v>
      </c>
      <c r="Z41" s="100">
        <v>259168.27</v>
      </c>
      <c r="AA41" s="124">
        <v>2268192</v>
      </c>
      <c r="AD41" s="124">
        <v>4400</v>
      </c>
      <c r="AE41" s="124">
        <v>1118341.28</v>
      </c>
      <c r="AF41" s="124">
        <v>224289.92000000001</v>
      </c>
      <c r="AI41" s="124">
        <v>13902.5</v>
      </c>
    </row>
    <row r="42" spans="1:35" x14ac:dyDescent="0.25">
      <c r="A42" s="56" t="s">
        <v>1636</v>
      </c>
      <c r="B42" s="123">
        <v>585610.16</v>
      </c>
      <c r="C42" s="123">
        <v>10800</v>
      </c>
      <c r="D42" s="123">
        <v>42906.18</v>
      </c>
      <c r="G42" s="56">
        <v>539764.32999999996</v>
      </c>
      <c r="H42" s="56">
        <v>402812.06</v>
      </c>
      <c r="I42" s="287"/>
      <c r="K42" s="275">
        <v>0</v>
      </c>
      <c r="L42" s="275">
        <v>131152.29999999999</v>
      </c>
      <c r="M42" s="275">
        <v>0</v>
      </c>
      <c r="N42" s="275">
        <v>280.37</v>
      </c>
      <c r="O42" s="56">
        <v>0</v>
      </c>
      <c r="Q42" s="56">
        <v>-82</v>
      </c>
      <c r="R42" s="56">
        <v>3281518.85</v>
      </c>
      <c r="T42" s="100">
        <v>3112959.44</v>
      </c>
      <c r="V42" s="100">
        <v>2866.6</v>
      </c>
      <c r="X42" s="100">
        <v>2704574.76</v>
      </c>
      <c r="Z42" s="100">
        <v>707896.92</v>
      </c>
      <c r="AA42" s="124">
        <v>3903744.76</v>
      </c>
      <c r="AE42" s="124">
        <v>1819909.48</v>
      </c>
      <c r="AF42" s="124">
        <v>312558.48</v>
      </c>
      <c r="AG42" s="124">
        <v>189683.47</v>
      </c>
      <c r="AI42" s="124">
        <v>97639</v>
      </c>
    </row>
    <row r="43" spans="1:35" x14ac:dyDescent="0.25">
      <c r="A43" s="56" t="s">
        <v>1637</v>
      </c>
      <c r="B43" s="123">
        <v>779731.5</v>
      </c>
      <c r="C43" s="123">
        <v>19442</v>
      </c>
      <c r="D43" s="123">
        <v>129630.49</v>
      </c>
      <c r="G43" s="56">
        <v>289184.45</v>
      </c>
      <c r="H43" s="56">
        <v>344317.47</v>
      </c>
      <c r="I43" s="287"/>
      <c r="K43" s="275">
        <v>4800</v>
      </c>
      <c r="L43" s="275">
        <v>42406.3</v>
      </c>
      <c r="M43" s="275">
        <v>6720</v>
      </c>
      <c r="N43" s="275">
        <v>200</v>
      </c>
      <c r="O43" s="56">
        <v>42500</v>
      </c>
      <c r="Q43" s="56">
        <v>0</v>
      </c>
      <c r="R43" s="56">
        <v>3750097.45</v>
      </c>
      <c r="T43" s="100">
        <v>2984944.28</v>
      </c>
      <c r="V43" s="100">
        <v>3309.74</v>
      </c>
      <c r="X43" s="100">
        <v>2168334</v>
      </c>
      <c r="Z43" s="100">
        <v>484717.86</v>
      </c>
      <c r="AA43" s="124">
        <v>3205593</v>
      </c>
      <c r="AE43" s="124">
        <v>1921299.5</v>
      </c>
      <c r="AF43" s="124">
        <v>400569.74</v>
      </c>
      <c r="AI43" s="124">
        <v>90403</v>
      </c>
    </row>
    <row r="44" spans="1:35" x14ac:dyDescent="0.25">
      <c r="A44" s="56" t="s">
        <v>1638</v>
      </c>
      <c r="B44" s="123">
        <v>444790.14</v>
      </c>
      <c r="C44" s="123">
        <v>3000.01</v>
      </c>
      <c r="D44" s="123">
        <v>87742.55</v>
      </c>
      <c r="G44" s="56">
        <v>421321.27</v>
      </c>
      <c r="H44" s="56">
        <v>346725.25</v>
      </c>
      <c r="I44" s="287"/>
      <c r="K44" s="275">
        <v>8950</v>
      </c>
      <c r="L44" s="275">
        <v>1514.26</v>
      </c>
      <c r="M44" s="275">
        <v>0</v>
      </c>
      <c r="N44" s="275">
        <v>351</v>
      </c>
      <c r="Q44" s="56">
        <v>0</v>
      </c>
      <c r="R44" s="56">
        <v>1851653.95</v>
      </c>
      <c r="T44" s="100">
        <v>1678794.12</v>
      </c>
      <c r="V44" s="100">
        <v>2388.5100000000002</v>
      </c>
      <c r="X44" s="100">
        <v>1019797.93</v>
      </c>
      <c r="Z44" s="100">
        <v>203545.58</v>
      </c>
      <c r="AA44" s="124">
        <v>1630137.93</v>
      </c>
      <c r="AE44" s="124">
        <v>1091698.54</v>
      </c>
      <c r="AF44" s="124">
        <v>243843.13</v>
      </c>
      <c r="AI44" s="124">
        <v>43297</v>
      </c>
    </row>
    <row r="45" spans="1:35" x14ac:dyDescent="0.25">
      <c r="A45" s="56" t="s">
        <v>1780</v>
      </c>
      <c r="B45" s="123">
        <v>293698.15000000002</v>
      </c>
      <c r="C45" s="123">
        <v>8586.18</v>
      </c>
      <c r="D45" s="123">
        <v>22960.36</v>
      </c>
      <c r="G45" s="56">
        <v>402045.55</v>
      </c>
      <c r="H45" s="56">
        <v>405454.73</v>
      </c>
      <c r="I45" s="287"/>
      <c r="K45" s="275">
        <v>0</v>
      </c>
      <c r="L45" s="275">
        <v>24250</v>
      </c>
      <c r="M45" s="275">
        <v>0</v>
      </c>
      <c r="N45" s="275">
        <v>216</v>
      </c>
      <c r="Q45" s="56">
        <v>0</v>
      </c>
      <c r="R45" s="56">
        <v>1865771.67</v>
      </c>
      <c r="T45" s="100">
        <v>1851885.82</v>
      </c>
      <c r="V45" s="100">
        <v>1037.49</v>
      </c>
      <c r="X45" s="100">
        <v>1308124</v>
      </c>
      <c r="Z45" s="100">
        <v>352240.53</v>
      </c>
      <c r="AA45" s="124">
        <v>1750591</v>
      </c>
      <c r="AC45" s="124">
        <v>3120</v>
      </c>
      <c r="AE45" s="124">
        <v>1315256.76</v>
      </c>
      <c r="AF45" s="124">
        <v>210337.74</v>
      </c>
      <c r="AI45" s="124">
        <v>34624</v>
      </c>
    </row>
    <row r="46" spans="1:35" x14ac:dyDescent="0.25">
      <c r="A46" s="56" t="s">
        <v>1781</v>
      </c>
      <c r="B46" s="123">
        <v>238775.98</v>
      </c>
      <c r="C46" s="123">
        <v>5115.5</v>
      </c>
      <c r="D46" s="123">
        <v>40048.79</v>
      </c>
      <c r="G46" s="56">
        <v>508463.87</v>
      </c>
      <c r="H46" s="56">
        <v>230599.41</v>
      </c>
      <c r="I46" s="287"/>
      <c r="K46" s="275">
        <v>0</v>
      </c>
      <c r="L46" s="275">
        <v>20127.3</v>
      </c>
      <c r="N46" s="275">
        <v>2291.41</v>
      </c>
      <c r="O46" s="56">
        <v>47300</v>
      </c>
      <c r="Q46" s="56">
        <v>8428.36</v>
      </c>
      <c r="R46" s="56">
        <v>1234901.48</v>
      </c>
      <c r="T46" s="100">
        <v>823005.66</v>
      </c>
      <c r="U46" s="100">
        <v>92948</v>
      </c>
      <c r="V46" s="100">
        <v>1225.8699999999999</v>
      </c>
      <c r="X46" s="100">
        <v>1310693</v>
      </c>
      <c r="Z46" s="100">
        <v>411178.99</v>
      </c>
      <c r="AA46" s="124">
        <v>1805133</v>
      </c>
      <c r="AD46" s="124">
        <v>3752</v>
      </c>
      <c r="AE46" s="124">
        <v>851589.51</v>
      </c>
      <c r="AF46" s="124">
        <v>210357.82</v>
      </c>
      <c r="AH46" s="124">
        <v>2244.52</v>
      </c>
      <c r="AI46" s="124">
        <v>10304</v>
      </c>
    </row>
    <row r="47" spans="1:35" x14ac:dyDescent="0.25">
      <c r="A47" s="56" t="s">
        <v>1799</v>
      </c>
      <c r="B47" s="123">
        <v>291755.65999999997</v>
      </c>
      <c r="C47" s="123">
        <v>12127.5</v>
      </c>
      <c r="D47" s="123">
        <v>133355.67000000001</v>
      </c>
      <c r="G47" s="56">
        <v>1185226.19</v>
      </c>
      <c r="H47" s="56">
        <v>295910.28999999998</v>
      </c>
      <c r="I47" s="287"/>
      <c r="K47" s="275">
        <v>4000</v>
      </c>
      <c r="L47" s="275">
        <v>31412.68</v>
      </c>
      <c r="O47" s="56">
        <v>37000</v>
      </c>
      <c r="Q47" s="56">
        <v>0</v>
      </c>
      <c r="R47" s="56">
        <v>2300894.7000000002</v>
      </c>
      <c r="T47" s="100">
        <v>1730588.28</v>
      </c>
      <c r="V47" s="100">
        <v>1538.08</v>
      </c>
      <c r="X47" s="100">
        <v>1091416.2</v>
      </c>
      <c r="Z47" s="100">
        <v>324210.99</v>
      </c>
      <c r="AA47" s="124">
        <v>1892766.2</v>
      </c>
      <c r="AE47" s="124">
        <v>852647.21</v>
      </c>
      <c r="AF47" s="124">
        <v>263806.86</v>
      </c>
      <c r="AI47" s="124">
        <v>4300</v>
      </c>
    </row>
    <row r="48" spans="1:35" x14ac:dyDescent="0.25">
      <c r="A48" s="56" t="s">
        <v>1806</v>
      </c>
      <c r="B48" s="123">
        <v>333971.68</v>
      </c>
      <c r="C48" s="123">
        <v>9600</v>
      </c>
      <c r="D48" s="123">
        <v>60170.09</v>
      </c>
      <c r="G48" s="56">
        <v>4223020.0199999996</v>
      </c>
      <c r="H48" s="56">
        <v>282104.15999999997</v>
      </c>
      <c r="K48" s="275">
        <v>0</v>
      </c>
      <c r="L48" s="275">
        <v>27727.61</v>
      </c>
      <c r="N48" s="275">
        <v>604</v>
      </c>
      <c r="Q48" s="56">
        <v>30538.02</v>
      </c>
      <c r="R48" s="56">
        <v>4006426</v>
      </c>
      <c r="T48" s="100">
        <v>2027288.57</v>
      </c>
      <c r="V48" s="100">
        <v>2348.11</v>
      </c>
      <c r="X48" s="100">
        <v>1121083.5</v>
      </c>
      <c r="Z48" s="100">
        <v>228875.71</v>
      </c>
      <c r="AA48" s="124">
        <v>1853133.5</v>
      </c>
      <c r="AE48" s="124">
        <v>1129827.3400000001</v>
      </c>
      <c r="AF48" s="124">
        <v>346644.3</v>
      </c>
      <c r="AI48" s="124">
        <v>29330</v>
      </c>
    </row>
    <row r="49" spans="1:35" x14ac:dyDescent="0.25">
      <c r="A49" s="56" t="s">
        <v>1639</v>
      </c>
      <c r="B49" s="123">
        <v>253079.96</v>
      </c>
      <c r="C49" s="123">
        <v>164176.31</v>
      </c>
      <c r="D49" s="123">
        <v>143412.12</v>
      </c>
      <c r="G49" s="56">
        <v>395492.55</v>
      </c>
      <c r="H49" s="56">
        <v>347057.76</v>
      </c>
      <c r="I49" s="287"/>
      <c r="K49" s="275">
        <v>8000</v>
      </c>
      <c r="L49" s="275">
        <v>38445.83</v>
      </c>
      <c r="Q49" s="56">
        <v>0</v>
      </c>
      <c r="R49" s="56">
        <v>1877057.75</v>
      </c>
      <c r="T49" s="100">
        <v>1353463.52</v>
      </c>
      <c r="V49" s="100">
        <v>2014.37</v>
      </c>
      <c r="X49" s="100">
        <v>1304800.8999999999</v>
      </c>
      <c r="Z49" s="100">
        <v>112000</v>
      </c>
      <c r="AA49" s="124">
        <v>1589275.9</v>
      </c>
      <c r="AE49" s="124">
        <v>1222934.1100000001</v>
      </c>
      <c r="AF49" s="124">
        <v>192251.09</v>
      </c>
    </row>
    <row r="50" spans="1:35" x14ac:dyDescent="0.25">
      <c r="A50" s="56" t="s">
        <v>1640</v>
      </c>
      <c r="B50" s="123">
        <v>5122.3900000000003</v>
      </c>
      <c r="C50" s="123">
        <v>162704.09</v>
      </c>
      <c r="D50" s="123">
        <v>55142.400000000001</v>
      </c>
      <c r="G50" s="56">
        <v>470982.6</v>
      </c>
      <c r="H50" s="56">
        <v>371163.2</v>
      </c>
      <c r="I50" s="287"/>
      <c r="K50" s="275">
        <v>0</v>
      </c>
      <c r="L50" s="275">
        <v>26738</v>
      </c>
      <c r="Q50" s="56">
        <v>0</v>
      </c>
      <c r="R50" s="56">
        <v>2506199.65</v>
      </c>
      <c r="T50" s="100">
        <v>1090562.1499999999</v>
      </c>
      <c r="U50" s="100">
        <v>30000</v>
      </c>
      <c r="V50" s="100">
        <v>293.89999999999998</v>
      </c>
      <c r="X50" s="100">
        <v>2041414</v>
      </c>
      <c r="Z50" s="100">
        <v>89060</v>
      </c>
      <c r="AA50" s="124">
        <v>2437706</v>
      </c>
      <c r="AE50" s="124">
        <v>737885.33</v>
      </c>
      <c r="AF50" s="124">
        <v>228009.97</v>
      </c>
      <c r="AI50" s="124">
        <v>7200</v>
      </c>
    </row>
    <row r="51" spans="1:35" x14ac:dyDescent="0.25">
      <c r="A51" s="56" t="s">
        <v>1641</v>
      </c>
      <c r="B51" s="123">
        <v>117455.7</v>
      </c>
      <c r="C51" s="123">
        <v>19685.7</v>
      </c>
      <c r="D51" s="123">
        <v>82655.33</v>
      </c>
      <c r="G51" s="56">
        <v>45139.14</v>
      </c>
      <c r="H51" s="56">
        <v>72364.800000000003</v>
      </c>
      <c r="I51" s="287"/>
      <c r="K51" s="275">
        <v>18400</v>
      </c>
      <c r="L51" s="275">
        <v>93095.88</v>
      </c>
      <c r="Q51" s="56">
        <v>0</v>
      </c>
      <c r="R51" s="56">
        <v>1840660.03</v>
      </c>
      <c r="T51" s="100">
        <v>1080045.45</v>
      </c>
      <c r="U51" s="100">
        <v>138180</v>
      </c>
      <c r="X51" s="100">
        <v>1884993</v>
      </c>
      <c r="Z51" s="100">
        <v>127275.42</v>
      </c>
      <c r="AA51" s="124">
        <v>2290440</v>
      </c>
      <c r="AE51" s="124">
        <v>834186.04</v>
      </c>
      <c r="AF51" s="124">
        <v>188910.45</v>
      </c>
    </row>
    <row r="52" spans="1:35" x14ac:dyDescent="0.25">
      <c r="A52" s="56" t="s">
        <v>1642</v>
      </c>
      <c r="B52" s="123">
        <v>63956.68</v>
      </c>
      <c r="C52" s="123">
        <v>59491.21</v>
      </c>
      <c r="D52" s="123">
        <v>93700.1</v>
      </c>
      <c r="G52" s="56">
        <v>769272.9</v>
      </c>
      <c r="H52" s="56">
        <v>258791.86</v>
      </c>
      <c r="I52" s="287"/>
      <c r="K52" s="275">
        <v>25972</v>
      </c>
      <c r="L52" s="275">
        <v>26950</v>
      </c>
      <c r="P52" s="56">
        <v>-575.30999999999995</v>
      </c>
      <c r="Q52" s="56">
        <v>-355164.49</v>
      </c>
      <c r="R52" s="56">
        <v>1821817.03</v>
      </c>
      <c r="T52" s="100">
        <v>1225871.6100000001</v>
      </c>
      <c r="U52" s="100">
        <v>200200</v>
      </c>
      <c r="V52" s="100">
        <v>803.7</v>
      </c>
      <c r="X52" s="100">
        <v>2173116.5</v>
      </c>
      <c r="Z52" s="100">
        <v>162820</v>
      </c>
      <c r="AA52" s="124">
        <v>2865871.5</v>
      </c>
      <c r="AC52" s="124">
        <v>7800</v>
      </c>
      <c r="AE52" s="124">
        <v>1010560.95</v>
      </c>
      <c r="AF52" s="124">
        <v>73641.84</v>
      </c>
    </row>
    <row r="53" spans="1:35" x14ac:dyDescent="0.25">
      <c r="A53" s="56" t="s">
        <v>1643</v>
      </c>
      <c r="B53" s="123">
        <v>488429.28</v>
      </c>
      <c r="C53" s="123">
        <v>209992.1</v>
      </c>
      <c r="D53" s="123">
        <v>495355.09</v>
      </c>
      <c r="G53" s="56">
        <v>567721.15</v>
      </c>
      <c r="H53" s="56">
        <v>485993.11</v>
      </c>
      <c r="I53" s="287"/>
      <c r="K53" s="275">
        <v>31000</v>
      </c>
      <c r="L53" s="275">
        <v>485983.75</v>
      </c>
      <c r="Q53" s="56">
        <v>-4978786.1500000004</v>
      </c>
      <c r="R53" s="56">
        <v>1102265.42</v>
      </c>
      <c r="T53" s="100">
        <v>704789.14</v>
      </c>
      <c r="X53" s="100">
        <v>1915830</v>
      </c>
      <c r="Z53" s="100">
        <v>314600</v>
      </c>
      <c r="AA53" s="124">
        <v>3129168</v>
      </c>
      <c r="AD53" s="124">
        <v>5800</v>
      </c>
      <c r="AE53" s="124">
        <v>1278434.32</v>
      </c>
      <c r="AF53" s="124">
        <v>218200.83</v>
      </c>
      <c r="AH53" s="124">
        <v>34397</v>
      </c>
      <c r="AI53" s="124">
        <v>15842</v>
      </c>
    </row>
    <row r="54" spans="1:35" x14ac:dyDescent="0.25">
      <c r="A54" s="56" t="s">
        <v>1644</v>
      </c>
      <c r="B54" s="123">
        <v>373725.42</v>
      </c>
      <c r="C54" s="123">
        <v>165042.82</v>
      </c>
      <c r="D54" s="123">
        <v>84760.55</v>
      </c>
      <c r="G54" s="56">
        <v>144816.16</v>
      </c>
      <c r="H54" s="56">
        <v>161919.19</v>
      </c>
      <c r="I54" s="287"/>
      <c r="K54" s="275">
        <v>0</v>
      </c>
      <c r="L54" s="275">
        <v>26640</v>
      </c>
      <c r="Q54" s="56">
        <v>0</v>
      </c>
      <c r="R54" s="56">
        <v>2172216.88</v>
      </c>
      <c r="T54" s="100">
        <v>1120726.94</v>
      </c>
      <c r="U54" s="100">
        <v>283600</v>
      </c>
      <c r="V54" s="100">
        <v>1865.35</v>
      </c>
      <c r="X54" s="100">
        <v>1118632</v>
      </c>
      <c r="Z54" s="100">
        <v>122020</v>
      </c>
      <c r="AA54" s="124">
        <v>1457830</v>
      </c>
      <c r="AE54" s="124">
        <v>1084607.2</v>
      </c>
      <c r="AF54" s="124">
        <v>85048.16</v>
      </c>
    </row>
    <row r="55" spans="1:35" x14ac:dyDescent="0.25">
      <c r="A55" s="56" t="s">
        <v>1645</v>
      </c>
      <c r="B55" s="123">
        <v>45362.62</v>
      </c>
      <c r="C55" s="123">
        <v>92035.56</v>
      </c>
      <c r="D55" s="123">
        <v>62764.45</v>
      </c>
      <c r="G55" s="56">
        <v>1251303.2</v>
      </c>
      <c r="H55" s="56">
        <v>625473.68999999994</v>
      </c>
      <c r="R55" s="56">
        <v>1936400.69</v>
      </c>
      <c r="T55" s="100">
        <v>790023.12</v>
      </c>
      <c r="U55" s="100">
        <v>77460</v>
      </c>
      <c r="V55" s="100">
        <v>0.9</v>
      </c>
      <c r="X55" s="100">
        <v>1262580</v>
      </c>
      <c r="Z55" s="100">
        <v>73600</v>
      </c>
      <c r="AA55" s="124">
        <v>1527540</v>
      </c>
      <c r="AE55" s="124">
        <v>501705.3</v>
      </c>
      <c r="AF55" s="124">
        <v>96513.75</v>
      </c>
    </row>
    <row r="56" spans="1:35" x14ac:dyDescent="0.25">
      <c r="A56" s="56" t="s">
        <v>1646</v>
      </c>
      <c r="B56" s="123">
        <v>369827.32</v>
      </c>
      <c r="C56" s="123">
        <v>30283.38</v>
      </c>
      <c r="D56" s="123">
        <v>129250.86</v>
      </c>
      <c r="G56" s="56">
        <v>47921.760000000002</v>
      </c>
      <c r="H56" s="56">
        <v>446582.84</v>
      </c>
      <c r="I56" s="287"/>
      <c r="K56" s="275">
        <v>6000</v>
      </c>
      <c r="L56" s="275">
        <v>51018.38</v>
      </c>
      <c r="Q56" s="56">
        <v>0</v>
      </c>
      <c r="R56" s="56">
        <v>1262941.0900000001</v>
      </c>
      <c r="T56" s="100">
        <v>2234931.17</v>
      </c>
      <c r="U56" s="100">
        <v>207510</v>
      </c>
      <c r="V56" s="100">
        <v>747.77</v>
      </c>
      <c r="X56" s="100">
        <v>2568905</v>
      </c>
      <c r="Z56" s="100">
        <v>190800</v>
      </c>
      <c r="AA56" s="124">
        <v>3382985</v>
      </c>
      <c r="AE56" s="124">
        <v>1153096.26</v>
      </c>
      <c r="AF56" s="124">
        <v>98536.99</v>
      </c>
    </row>
    <row r="57" spans="1:35" x14ac:dyDescent="0.25">
      <c r="A57" s="56" t="s">
        <v>1782</v>
      </c>
      <c r="B57" s="123">
        <v>159045.01</v>
      </c>
      <c r="C57" s="123">
        <v>56500.75</v>
      </c>
      <c r="D57" s="123">
        <v>69301.960000000006</v>
      </c>
      <c r="G57" s="56">
        <v>582673.73</v>
      </c>
      <c r="H57" s="56">
        <v>629985.06999999995</v>
      </c>
      <c r="I57" s="287"/>
      <c r="K57" s="275">
        <v>4300</v>
      </c>
      <c r="L57" s="275">
        <v>41150</v>
      </c>
      <c r="O57" s="56">
        <v>5220</v>
      </c>
      <c r="Q57" s="56">
        <v>161727</v>
      </c>
      <c r="R57" s="56">
        <v>2033596.36</v>
      </c>
      <c r="T57" s="100">
        <v>1683823.18</v>
      </c>
      <c r="U57" s="100">
        <v>122000</v>
      </c>
      <c r="V57" s="100">
        <v>1063.5</v>
      </c>
      <c r="X57" s="100">
        <v>2034000</v>
      </c>
      <c r="Z57" s="100">
        <v>307610</v>
      </c>
      <c r="AA57" s="124">
        <v>2856730</v>
      </c>
      <c r="AE57" s="124">
        <v>1250269.8</v>
      </c>
      <c r="AF57" s="124">
        <v>128731.59</v>
      </c>
    </row>
    <row r="58" spans="1:35" x14ac:dyDescent="0.25">
      <c r="A58" s="56" t="s">
        <v>1783</v>
      </c>
      <c r="B58" s="123">
        <v>115054.16</v>
      </c>
      <c r="C58" s="123">
        <v>134229.68</v>
      </c>
      <c r="D58" s="123">
        <v>173307.53</v>
      </c>
      <c r="G58" s="56">
        <v>721855.52</v>
      </c>
      <c r="H58" s="56">
        <v>199331.99</v>
      </c>
      <c r="I58" s="287"/>
      <c r="K58" s="275">
        <v>0</v>
      </c>
      <c r="L58" s="275">
        <v>400</v>
      </c>
      <c r="Q58" s="56">
        <v>32373.14</v>
      </c>
      <c r="R58" s="56">
        <v>2378594.3199999998</v>
      </c>
      <c r="T58" s="100">
        <v>1933231.62</v>
      </c>
      <c r="U58" s="100">
        <v>293200</v>
      </c>
      <c r="V58" s="100">
        <v>473.98</v>
      </c>
      <c r="X58" s="100">
        <v>1600136</v>
      </c>
      <c r="Z58" s="100">
        <v>130610</v>
      </c>
      <c r="AA58" s="124">
        <v>2196248</v>
      </c>
      <c r="AC58" s="124">
        <v>4415</v>
      </c>
      <c r="AE58" s="124">
        <v>1374151.26</v>
      </c>
      <c r="AF58" s="124">
        <v>302077.65000000002</v>
      </c>
    </row>
    <row r="59" spans="1:35" x14ac:dyDescent="0.25">
      <c r="A59" s="56" t="s">
        <v>1784</v>
      </c>
      <c r="B59" s="123">
        <v>45608.34</v>
      </c>
      <c r="C59" s="123">
        <v>69495.05</v>
      </c>
      <c r="D59" s="123">
        <v>320188.19</v>
      </c>
      <c r="G59" s="56">
        <v>1686800.76</v>
      </c>
      <c r="H59" s="56">
        <v>477179.48</v>
      </c>
      <c r="I59" s="287"/>
      <c r="K59" s="275">
        <v>4000</v>
      </c>
      <c r="L59" s="275">
        <v>59682.59</v>
      </c>
      <c r="R59" s="56">
        <v>2522084.4900000002</v>
      </c>
      <c r="T59" s="100">
        <v>1710646.01</v>
      </c>
      <c r="U59" s="100">
        <v>114440</v>
      </c>
      <c r="V59" s="100">
        <v>627.64</v>
      </c>
      <c r="X59" s="100">
        <v>1390902</v>
      </c>
      <c r="Z59" s="100">
        <v>172330.46</v>
      </c>
      <c r="AA59" s="124">
        <v>1986844</v>
      </c>
      <c r="AE59" s="124">
        <v>972671.02</v>
      </c>
      <c r="AF59" s="124">
        <v>66332.7</v>
      </c>
    </row>
    <row r="60" spans="1:35" x14ac:dyDescent="0.25">
      <c r="A60" s="56" t="s">
        <v>1647</v>
      </c>
      <c r="B60" s="123">
        <v>1020790.81</v>
      </c>
      <c r="C60" s="123">
        <v>27486</v>
      </c>
      <c r="D60" s="123">
        <v>83020.710000000006</v>
      </c>
      <c r="G60" s="56">
        <v>372484.55</v>
      </c>
      <c r="H60" s="56">
        <v>525881.62</v>
      </c>
      <c r="I60" s="287"/>
      <c r="K60" s="275">
        <v>0</v>
      </c>
      <c r="L60" s="275">
        <v>37234</v>
      </c>
      <c r="N60" s="275">
        <v>967.08</v>
      </c>
      <c r="P60" s="56">
        <v>-257111.57</v>
      </c>
      <c r="Q60" s="56">
        <v>120636.95</v>
      </c>
      <c r="R60" s="56">
        <v>2222830.3199999998</v>
      </c>
      <c r="T60" s="100">
        <v>1907533.79</v>
      </c>
      <c r="U60" s="100">
        <v>152518</v>
      </c>
      <c r="V60" s="100">
        <v>4490</v>
      </c>
      <c r="X60" s="100">
        <v>1008384</v>
      </c>
      <c r="Z60" s="100">
        <v>169000</v>
      </c>
      <c r="AA60" s="124">
        <v>1638879</v>
      </c>
      <c r="AE60" s="124">
        <v>1165381.8799999999</v>
      </c>
      <c r="AF60" s="124">
        <v>225413.4</v>
      </c>
      <c r="AG60" s="124">
        <v>126146.1</v>
      </c>
      <c r="AI60" s="124">
        <v>11521</v>
      </c>
    </row>
    <row r="61" spans="1:35" x14ac:dyDescent="0.25">
      <c r="A61" s="56" t="s">
        <v>1648</v>
      </c>
      <c r="B61" s="123">
        <v>1352595.62</v>
      </c>
      <c r="C61" s="123">
        <v>148704.25</v>
      </c>
      <c r="D61" s="123">
        <v>174897.33</v>
      </c>
      <c r="G61" s="56">
        <v>2769095.65</v>
      </c>
      <c r="H61" s="56">
        <v>1492768.69</v>
      </c>
      <c r="I61" s="287"/>
      <c r="K61" s="275">
        <v>21700</v>
      </c>
      <c r="L61" s="275">
        <v>502016.57</v>
      </c>
      <c r="N61" s="275">
        <v>2978</v>
      </c>
      <c r="P61" s="56">
        <v>2261133.75</v>
      </c>
      <c r="Q61" s="56">
        <v>9243.52</v>
      </c>
      <c r="R61" s="56">
        <v>3033155.83</v>
      </c>
      <c r="T61" s="100">
        <v>3881129.93</v>
      </c>
      <c r="U61" s="100">
        <v>722489</v>
      </c>
      <c r="V61" s="100">
        <v>6706.43</v>
      </c>
      <c r="X61" s="100">
        <v>3741206</v>
      </c>
      <c r="Z61" s="100">
        <v>499042</v>
      </c>
      <c r="AA61" s="124">
        <v>5428067.8700000001</v>
      </c>
      <c r="AE61" s="124">
        <v>2975901.72</v>
      </c>
      <c r="AF61" s="124">
        <v>186790.2</v>
      </c>
    </row>
    <row r="62" spans="1:35" x14ac:dyDescent="0.25">
      <c r="A62" s="56" t="s">
        <v>1649</v>
      </c>
      <c r="B62" s="123">
        <v>68395.25</v>
      </c>
      <c r="C62" s="123">
        <v>158166.82999999999</v>
      </c>
      <c r="D62" s="123">
        <v>370274.56</v>
      </c>
      <c r="G62" s="56">
        <v>770749.52</v>
      </c>
      <c r="H62" s="56">
        <v>566358.79</v>
      </c>
      <c r="I62" s="287"/>
      <c r="K62" s="275">
        <v>0</v>
      </c>
      <c r="L62" s="275">
        <v>72272.850000000006</v>
      </c>
      <c r="N62" s="275">
        <v>0</v>
      </c>
      <c r="P62" s="56">
        <v>-189848.3</v>
      </c>
      <c r="R62" s="56">
        <v>2266667.36</v>
      </c>
      <c r="T62" s="100">
        <v>1793050.7</v>
      </c>
      <c r="V62" s="100">
        <v>1976.79</v>
      </c>
      <c r="X62" s="100">
        <v>2533287.5</v>
      </c>
      <c r="Z62" s="100">
        <v>166100</v>
      </c>
      <c r="AA62" s="124">
        <v>3086215.5</v>
      </c>
      <c r="AE62" s="124">
        <v>1157045.21</v>
      </c>
      <c r="AF62" s="124">
        <v>281615.74</v>
      </c>
    </row>
    <row r="63" spans="1:35" x14ac:dyDescent="0.25">
      <c r="A63" s="56" t="s">
        <v>1650</v>
      </c>
      <c r="B63" s="123">
        <v>323235.81</v>
      </c>
      <c r="C63" s="123">
        <v>30179.7</v>
      </c>
      <c r="D63" s="123">
        <v>45910.23</v>
      </c>
      <c r="G63" s="56">
        <v>206114.46</v>
      </c>
      <c r="H63" s="56">
        <v>294981.71999999997</v>
      </c>
      <c r="I63" s="287"/>
      <c r="K63" s="275">
        <v>2000</v>
      </c>
      <c r="L63" s="275">
        <v>29517.7</v>
      </c>
      <c r="N63" s="275">
        <v>1782</v>
      </c>
      <c r="P63" s="56">
        <v>-666800.07999999996</v>
      </c>
      <c r="Q63" s="56">
        <v>-10</v>
      </c>
      <c r="R63" s="56">
        <v>1987498.73</v>
      </c>
      <c r="T63" s="100">
        <v>1136474.98</v>
      </c>
      <c r="U63" s="100">
        <v>210000</v>
      </c>
      <c r="V63" s="100">
        <v>2684.7</v>
      </c>
      <c r="X63" s="100">
        <v>575738</v>
      </c>
      <c r="Z63" s="100">
        <v>291400</v>
      </c>
      <c r="AA63" s="124">
        <v>1155888</v>
      </c>
      <c r="AE63" s="124">
        <v>1145380.8600000001</v>
      </c>
      <c r="AF63" s="124">
        <v>325684.75</v>
      </c>
      <c r="AI63" s="124">
        <v>6322</v>
      </c>
    </row>
    <row r="64" spans="1:35" x14ac:dyDescent="0.25">
      <c r="A64" s="56" t="s">
        <v>1651</v>
      </c>
      <c r="B64" s="123">
        <v>80330.990000000005</v>
      </c>
      <c r="C64" s="123">
        <v>4200</v>
      </c>
      <c r="D64" s="123">
        <v>100076.81</v>
      </c>
      <c r="G64" s="56">
        <v>216507.19</v>
      </c>
      <c r="H64" s="56">
        <v>192450.32</v>
      </c>
      <c r="I64" s="287"/>
      <c r="K64" s="275">
        <v>4000</v>
      </c>
      <c r="L64" s="275">
        <v>49840.69</v>
      </c>
      <c r="N64" s="275">
        <v>1228.19</v>
      </c>
      <c r="P64" s="56">
        <v>1065381.8899999999</v>
      </c>
      <c r="Q64" s="56">
        <v>22235.29</v>
      </c>
      <c r="R64" s="56">
        <v>132947.94</v>
      </c>
      <c r="T64" s="100">
        <v>2024930.86</v>
      </c>
      <c r="U64" s="100">
        <v>161982</v>
      </c>
      <c r="V64" s="100">
        <v>2306.37</v>
      </c>
      <c r="X64" s="100">
        <v>1522222.5</v>
      </c>
      <c r="Z64" s="100">
        <v>184400</v>
      </c>
      <c r="AA64" s="124">
        <v>2391562.5</v>
      </c>
      <c r="AE64" s="124">
        <v>1449183.49</v>
      </c>
      <c r="AF64" s="124">
        <v>175400.99</v>
      </c>
      <c r="AI64" s="124">
        <v>98031.44</v>
      </c>
    </row>
    <row r="65" spans="1:35" x14ac:dyDescent="0.25">
      <c r="A65" s="56" t="s">
        <v>1653</v>
      </c>
      <c r="B65" s="123">
        <v>249554.46</v>
      </c>
      <c r="C65" s="123">
        <v>956820.88</v>
      </c>
      <c r="D65" s="123">
        <v>187521.3</v>
      </c>
      <c r="G65" s="56">
        <v>392156.17</v>
      </c>
      <c r="H65" s="56">
        <v>316492.17</v>
      </c>
      <c r="I65" s="287"/>
      <c r="K65" s="275">
        <v>17080</v>
      </c>
      <c r="L65" s="275">
        <v>44130.28</v>
      </c>
      <c r="N65" s="275">
        <v>1757.97</v>
      </c>
      <c r="P65" s="56">
        <v>163669.73000000001</v>
      </c>
      <c r="R65" s="56">
        <v>2051588.88</v>
      </c>
      <c r="T65" s="100">
        <v>2307134.5499999998</v>
      </c>
      <c r="U65" s="100">
        <v>419195</v>
      </c>
      <c r="V65" s="100">
        <v>2348.91</v>
      </c>
      <c r="X65" s="100">
        <v>1663465.5</v>
      </c>
      <c r="Z65" s="100">
        <v>33800</v>
      </c>
      <c r="AA65" s="124">
        <v>2628295.1</v>
      </c>
      <c r="AE65" s="124">
        <v>1794952.8</v>
      </c>
      <c r="AF65" s="124">
        <v>88842.36</v>
      </c>
      <c r="AI65" s="124">
        <v>28307.58</v>
      </c>
    </row>
    <row r="66" spans="1:35" x14ac:dyDescent="0.25">
      <c r="A66" s="56" t="s">
        <v>1654</v>
      </c>
      <c r="B66" s="123">
        <v>680730.83</v>
      </c>
      <c r="C66" s="123">
        <v>331715.98</v>
      </c>
      <c r="D66" s="123">
        <v>28322.61</v>
      </c>
      <c r="G66" s="56">
        <v>1198534.03</v>
      </c>
      <c r="H66" s="56">
        <v>260273.14</v>
      </c>
      <c r="I66" s="287"/>
      <c r="K66" s="275">
        <v>1300</v>
      </c>
      <c r="L66" s="275">
        <v>37946.18</v>
      </c>
      <c r="N66" s="275">
        <v>268.12</v>
      </c>
      <c r="P66" s="56">
        <v>150061.75</v>
      </c>
      <c r="Q66" s="56">
        <v>440822.8</v>
      </c>
      <c r="R66" s="56">
        <v>2642678.98</v>
      </c>
      <c r="T66" s="100">
        <v>1984958.2</v>
      </c>
      <c r="U66" s="100">
        <v>82500</v>
      </c>
      <c r="V66" s="100">
        <v>2130.65</v>
      </c>
      <c r="X66" s="100">
        <v>1322610</v>
      </c>
      <c r="Z66" s="100">
        <v>224400</v>
      </c>
      <c r="AA66" s="124">
        <v>1959890</v>
      </c>
      <c r="AE66" s="124">
        <v>869093.2</v>
      </c>
      <c r="AF66" s="124">
        <v>274233.78999999998</v>
      </c>
      <c r="AI66" s="124">
        <v>60000</v>
      </c>
    </row>
    <row r="67" spans="1:35" x14ac:dyDescent="0.25">
      <c r="A67" s="56" t="s">
        <v>1657</v>
      </c>
      <c r="B67" s="123">
        <v>594145.86</v>
      </c>
      <c r="C67" s="123">
        <v>45603</v>
      </c>
      <c r="D67" s="123">
        <v>95885.3</v>
      </c>
      <c r="G67" s="56">
        <v>973161.5</v>
      </c>
      <c r="H67" s="56">
        <v>398774.18</v>
      </c>
      <c r="I67" s="287"/>
      <c r="K67" s="275">
        <v>5030</v>
      </c>
      <c r="L67" s="275">
        <v>39016.1</v>
      </c>
      <c r="N67" s="275">
        <v>2866.5</v>
      </c>
      <c r="P67" s="56">
        <v>1495810.34</v>
      </c>
      <c r="Q67" s="56">
        <v>56146.94</v>
      </c>
      <c r="R67" s="56">
        <v>488812.76</v>
      </c>
      <c r="T67" s="100">
        <v>1614003.27</v>
      </c>
      <c r="U67" s="100">
        <v>377000</v>
      </c>
      <c r="V67" s="100">
        <v>2791.38</v>
      </c>
      <c r="X67" s="100">
        <v>969302</v>
      </c>
      <c r="Z67" s="100">
        <v>137400</v>
      </c>
      <c r="AA67" s="124">
        <v>1755542</v>
      </c>
      <c r="AE67" s="124">
        <v>1114177.45</v>
      </c>
      <c r="AF67" s="124">
        <v>131280</v>
      </c>
      <c r="AI67" s="124">
        <v>6202</v>
      </c>
    </row>
    <row r="68" spans="1:35" x14ac:dyDescent="0.25">
      <c r="A68" s="56" t="s">
        <v>1658</v>
      </c>
      <c r="B68" s="123">
        <v>467976.32</v>
      </c>
      <c r="C68" s="123">
        <v>53921</v>
      </c>
      <c r="D68" s="123">
        <v>112625.18</v>
      </c>
      <c r="G68" s="56">
        <v>859718.33</v>
      </c>
      <c r="H68" s="56">
        <v>735540.26</v>
      </c>
      <c r="I68" s="287"/>
      <c r="K68" s="275">
        <v>28504</v>
      </c>
      <c r="L68" s="275">
        <v>62731.94</v>
      </c>
      <c r="N68" s="275">
        <v>1653.87</v>
      </c>
      <c r="R68" s="56">
        <v>3470807.02</v>
      </c>
      <c r="T68" s="100">
        <v>1303981.6599999999</v>
      </c>
      <c r="U68" s="100">
        <v>165750</v>
      </c>
      <c r="V68" s="100">
        <v>699.14</v>
      </c>
      <c r="X68" s="100">
        <v>1588540</v>
      </c>
      <c r="AA68" s="124">
        <v>2027580</v>
      </c>
      <c r="AC68" s="124">
        <v>33930</v>
      </c>
      <c r="AE68" s="124">
        <v>1110434.3400000001</v>
      </c>
      <c r="AF68" s="124">
        <v>55771.199999999997</v>
      </c>
    </row>
    <row r="69" spans="1:35" x14ac:dyDescent="0.25">
      <c r="A69" s="56" t="s">
        <v>1659</v>
      </c>
      <c r="B69" s="123">
        <v>114600.02</v>
      </c>
      <c r="C69" s="123">
        <v>168788.44</v>
      </c>
      <c r="D69" s="123">
        <v>41173.040000000001</v>
      </c>
      <c r="G69" s="56">
        <v>195286.91</v>
      </c>
      <c r="H69" s="56">
        <v>632208.5</v>
      </c>
      <c r="I69" s="287"/>
      <c r="K69" s="275">
        <v>5500</v>
      </c>
      <c r="L69" s="275">
        <v>31057.1</v>
      </c>
      <c r="N69" s="275">
        <v>0</v>
      </c>
      <c r="P69" s="56">
        <v>-249218.14</v>
      </c>
      <c r="Q69" s="56">
        <v>13369.42</v>
      </c>
      <c r="R69" s="56">
        <v>1201384.94</v>
      </c>
      <c r="T69" s="100">
        <v>1108484.26</v>
      </c>
      <c r="U69" s="100">
        <v>168500</v>
      </c>
      <c r="V69" s="100">
        <v>895.42</v>
      </c>
      <c r="X69" s="100">
        <v>1345698.9</v>
      </c>
      <c r="Z69" s="100">
        <v>267800</v>
      </c>
      <c r="AA69" s="124">
        <v>1851492.9</v>
      </c>
      <c r="AE69" s="124">
        <v>783698.31</v>
      </c>
      <c r="AF69" s="124">
        <v>81106.78</v>
      </c>
      <c r="AI69" s="124">
        <v>7750</v>
      </c>
    </row>
    <row r="70" spans="1:35" x14ac:dyDescent="0.25">
      <c r="A70" s="56" t="s">
        <v>1661</v>
      </c>
      <c r="B70" s="123">
        <v>93940.6</v>
      </c>
      <c r="C70" s="123">
        <v>826292.45</v>
      </c>
      <c r="D70" s="123">
        <v>122498.82</v>
      </c>
      <c r="G70" s="56">
        <v>366035.52</v>
      </c>
      <c r="H70" s="56">
        <v>234006.26</v>
      </c>
      <c r="I70" s="287"/>
      <c r="K70" s="275">
        <v>0</v>
      </c>
      <c r="L70" s="275">
        <v>30900</v>
      </c>
      <c r="N70" s="275">
        <v>147.07</v>
      </c>
      <c r="P70" s="56">
        <v>-1467504.99</v>
      </c>
      <c r="Q70" s="56">
        <v>261932.6</v>
      </c>
      <c r="R70" s="56">
        <v>2538134.58</v>
      </c>
      <c r="T70" s="100">
        <v>1745101.24</v>
      </c>
      <c r="U70" s="100">
        <v>184190</v>
      </c>
      <c r="V70" s="100">
        <v>1209.9100000000001</v>
      </c>
      <c r="X70" s="100">
        <v>2148966</v>
      </c>
      <c r="Z70" s="100">
        <v>403805</v>
      </c>
      <c r="AA70" s="124">
        <v>2776114</v>
      </c>
      <c r="AC70" s="124">
        <v>43030.5</v>
      </c>
      <c r="AE70" s="124">
        <v>1309207.54</v>
      </c>
      <c r="AF70" s="124">
        <v>28295.72</v>
      </c>
      <c r="AI70" s="124">
        <v>16850</v>
      </c>
    </row>
    <row r="71" spans="1:35" x14ac:dyDescent="0.25">
      <c r="A71" s="56" t="s">
        <v>1662</v>
      </c>
      <c r="B71" s="123">
        <v>220438.55</v>
      </c>
      <c r="C71" s="123">
        <v>900</v>
      </c>
      <c r="D71" s="123">
        <v>60568.75</v>
      </c>
      <c r="G71" s="56">
        <v>367195.64</v>
      </c>
      <c r="H71" s="56">
        <v>468550.65</v>
      </c>
      <c r="I71" s="287"/>
      <c r="K71" s="275">
        <v>4900</v>
      </c>
      <c r="L71" s="275">
        <v>31175</v>
      </c>
      <c r="N71" s="275">
        <v>399.05</v>
      </c>
      <c r="P71" s="56">
        <v>-705836</v>
      </c>
      <c r="R71" s="56">
        <v>1881601.57</v>
      </c>
      <c r="T71" s="100">
        <v>1805640.48</v>
      </c>
      <c r="U71" s="100">
        <v>238505</v>
      </c>
      <c r="V71" s="100">
        <v>1753.03</v>
      </c>
      <c r="X71" s="100">
        <v>1870996.5</v>
      </c>
      <c r="Z71" s="100">
        <v>132800</v>
      </c>
      <c r="AA71" s="124">
        <v>2671924.5</v>
      </c>
      <c r="AE71" s="124">
        <v>913330.34</v>
      </c>
      <c r="AF71" s="124">
        <v>136425.20000000001</v>
      </c>
    </row>
    <row r="72" spans="1:35" x14ac:dyDescent="0.25">
      <c r="A72" s="56" t="s">
        <v>1663</v>
      </c>
      <c r="B72" s="123">
        <v>238939.92</v>
      </c>
      <c r="C72" s="123">
        <v>117821.75</v>
      </c>
      <c r="D72" s="123">
        <v>37782.85</v>
      </c>
      <c r="G72" s="56">
        <v>584208.25</v>
      </c>
      <c r="H72" s="56">
        <v>186828.84</v>
      </c>
      <c r="I72" s="287"/>
      <c r="K72" s="275">
        <v>3725</v>
      </c>
      <c r="L72" s="275">
        <v>23288.3</v>
      </c>
      <c r="N72" s="275">
        <v>2430</v>
      </c>
      <c r="P72" s="56">
        <v>-1533282.62</v>
      </c>
      <c r="R72" s="56">
        <v>2618687.59</v>
      </c>
      <c r="T72" s="100">
        <v>1595283.48</v>
      </c>
      <c r="U72" s="100">
        <v>71790</v>
      </c>
      <c r="V72" s="100">
        <v>1847.92</v>
      </c>
      <c r="X72" s="100">
        <v>436079</v>
      </c>
      <c r="Z72" s="100">
        <v>29500</v>
      </c>
      <c r="AA72" s="124">
        <v>1090027</v>
      </c>
      <c r="AE72" s="124">
        <v>754907.93</v>
      </c>
      <c r="AF72" s="124">
        <v>166822.82</v>
      </c>
      <c r="AI72" s="124">
        <v>25210.81</v>
      </c>
    </row>
    <row r="73" spans="1:35" x14ac:dyDescent="0.25">
      <c r="A73" s="56" t="s">
        <v>1664</v>
      </c>
      <c r="B73" s="123">
        <v>127521.85</v>
      </c>
      <c r="C73" s="123">
        <v>219614.48</v>
      </c>
      <c r="D73" s="123">
        <v>31614.42</v>
      </c>
      <c r="G73" s="56">
        <v>31724.78</v>
      </c>
      <c r="H73" s="56">
        <v>138844.10999999999</v>
      </c>
      <c r="I73" s="287"/>
      <c r="K73" s="275">
        <v>62000</v>
      </c>
      <c r="L73" s="275">
        <v>29390.63</v>
      </c>
      <c r="N73" s="275">
        <v>431.42</v>
      </c>
      <c r="P73" s="56">
        <v>-973911.29</v>
      </c>
      <c r="Q73" s="56">
        <v>-206003.20000000001</v>
      </c>
      <c r="R73" s="56">
        <v>2255161.35</v>
      </c>
      <c r="T73" s="100">
        <v>1038895.3</v>
      </c>
      <c r="U73" s="100">
        <v>165000</v>
      </c>
      <c r="V73" s="100">
        <v>1612.07</v>
      </c>
      <c r="X73" s="100">
        <v>1200969</v>
      </c>
      <c r="Z73" s="100">
        <v>329600</v>
      </c>
      <c r="AA73" s="124">
        <v>1459169</v>
      </c>
      <c r="AE73" s="124">
        <v>1222841.97</v>
      </c>
      <c r="AF73" s="124">
        <v>101963.87</v>
      </c>
      <c r="AG73" s="124">
        <v>447387.21</v>
      </c>
      <c r="AI73" s="124">
        <v>12401</v>
      </c>
    </row>
    <row r="74" spans="1:35" x14ac:dyDescent="0.25">
      <c r="A74" s="56" t="s">
        <v>1665</v>
      </c>
      <c r="B74" s="123">
        <v>171751.83</v>
      </c>
      <c r="C74" s="123">
        <v>679213.28</v>
      </c>
      <c r="D74" s="123">
        <v>60664.62</v>
      </c>
      <c r="G74" s="56">
        <v>719099.1</v>
      </c>
      <c r="H74" s="56">
        <v>180386.84</v>
      </c>
      <c r="I74" s="287"/>
      <c r="K74" s="275">
        <v>1000</v>
      </c>
      <c r="L74" s="275">
        <v>49271.58</v>
      </c>
      <c r="N74" s="275">
        <v>187.93</v>
      </c>
      <c r="P74" s="56">
        <v>-352141.25</v>
      </c>
      <c r="Q74" s="56">
        <v>134185.57999999999</v>
      </c>
      <c r="R74" s="56">
        <v>2065017.96</v>
      </c>
      <c r="T74" s="100">
        <v>1854230.53</v>
      </c>
      <c r="V74" s="100">
        <v>2258.54</v>
      </c>
      <c r="X74" s="100">
        <v>1366982.5</v>
      </c>
      <c r="Z74" s="100">
        <v>255800.18</v>
      </c>
      <c r="AA74" s="124">
        <v>2363712.5</v>
      </c>
      <c r="AE74" s="124">
        <v>1021054.75</v>
      </c>
      <c r="AF74" s="124">
        <v>122916.63</v>
      </c>
      <c r="AI74" s="124">
        <v>23972</v>
      </c>
    </row>
    <row r="75" spans="1:35" x14ac:dyDescent="0.25">
      <c r="A75" s="56" t="s">
        <v>1666</v>
      </c>
      <c r="B75" s="123">
        <v>293784.28000000003</v>
      </c>
      <c r="C75" s="123">
        <v>890944.18</v>
      </c>
      <c r="D75" s="123">
        <v>250678.16</v>
      </c>
      <c r="G75" s="56">
        <v>396377.08</v>
      </c>
      <c r="H75" s="56">
        <v>764967.88</v>
      </c>
      <c r="I75" s="287"/>
      <c r="K75" s="275">
        <v>31780</v>
      </c>
      <c r="L75" s="275">
        <v>47968.91</v>
      </c>
      <c r="N75" s="275">
        <v>2672</v>
      </c>
      <c r="P75" s="56">
        <v>454937.14</v>
      </c>
      <c r="Q75" s="56">
        <v>-279973.74</v>
      </c>
      <c r="R75" s="56">
        <v>2127187.88</v>
      </c>
      <c r="T75" s="100">
        <v>2640639.4700000002</v>
      </c>
      <c r="U75" s="100">
        <v>109900</v>
      </c>
      <c r="V75" s="100">
        <v>4175.24</v>
      </c>
      <c r="X75" s="100">
        <v>1093235.5</v>
      </c>
      <c r="Z75" s="100">
        <v>406000</v>
      </c>
      <c r="AA75" s="124">
        <v>2373172.5</v>
      </c>
      <c r="AC75" s="124">
        <v>25569.5</v>
      </c>
      <c r="AE75" s="124">
        <v>1010182.71</v>
      </c>
      <c r="AF75" s="124">
        <v>372155.66</v>
      </c>
      <c r="AI75" s="124">
        <v>17780.45</v>
      </c>
    </row>
    <row r="76" spans="1:35" x14ac:dyDescent="0.25">
      <c r="A76" s="56" t="s">
        <v>1800</v>
      </c>
      <c r="B76" s="123">
        <v>694717.51</v>
      </c>
      <c r="C76" s="123">
        <v>373523.75</v>
      </c>
      <c r="D76" s="123">
        <v>97714.82</v>
      </c>
      <c r="G76" s="56">
        <v>919153.51</v>
      </c>
      <c r="H76" s="56">
        <v>877323.08</v>
      </c>
      <c r="I76" s="287"/>
      <c r="K76" s="275">
        <v>5295</v>
      </c>
      <c r="L76" s="275">
        <v>44280.08</v>
      </c>
      <c r="N76" s="275">
        <v>0</v>
      </c>
      <c r="Q76" s="56">
        <v>313195.21999999997</v>
      </c>
      <c r="R76" s="56">
        <v>3692657.78</v>
      </c>
      <c r="T76" s="100">
        <v>2402960.4300000002</v>
      </c>
      <c r="U76" s="100">
        <v>80360</v>
      </c>
      <c r="V76" s="100">
        <v>3994</v>
      </c>
      <c r="X76" s="100">
        <v>1163820</v>
      </c>
      <c r="Z76" s="100">
        <v>173300</v>
      </c>
      <c r="AA76" s="124">
        <v>1917720</v>
      </c>
      <c r="AE76" s="124">
        <v>1054320.3999999999</v>
      </c>
      <c r="AF76" s="124">
        <v>293152.40000000002</v>
      </c>
      <c r="AI76" s="124">
        <v>19857</v>
      </c>
    </row>
    <row r="77" spans="1:35" x14ac:dyDescent="0.25">
      <c r="A77" s="56" t="s">
        <v>1667</v>
      </c>
      <c r="B77" s="123">
        <v>122406.16</v>
      </c>
      <c r="C77" s="123">
        <v>43509</v>
      </c>
      <c r="D77" s="123">
        <v>19048.5</v>
      </c>
      <c r="G77" s="56">
        <v>2794503.39</v>
      </c>
      <c r="H77" s="56">
        <v>92461.62</v>
      </c>
      <c r="I77" s="287"/>
      <c r="K77" s="275">
        <v>3000</v>
      </c>
      <c r="L77" s="275">
        <v>32415.83</v>
      </c>
      <c r="M77" s="275">
        <v>35000</v>
      </c>
      <c r="Q77" s="56">
        <v>535629.29</v>
      </c>
      <c r="R77" s="56">
        <v>2241713.0099999998</v>
      </c>
      <c r="T77" s="100">
        <v>1518662.65</v>
      </c>
      <c r="V77" s="100">
        <v>1188.6300000000001</v>
      </c>
      <c r="X77" s="100">
        <v>1044532</v>
      </c>
      <c r="Z77" s="100">
        <v>262660</v>
      </c>
      <c r="AA77" s="124">
        <v>1734092</v>
      </c>
      <c r="AE77" s="124">
        <v>1199814.51</v>
      </c>
      <c r="AF77" s="124">
        <v>308183.24</v>
      </c>
      <c r="AI77" s="124">
        <v>49830.94</v>
      </c>
    </row>
    <row r="78" spans="1:35" x14ac:dyDescent="0.25">
      <c r="A78" s="56" t="s">
        <v>1668</v>
      </c>
      <c r="B78" s="123">
        <v>167010</v>
      </c>
      <c r="C78" s="123">
        <v>51812</v>
      </c>
      <c r="D78" s="123">
        <v>49484.2</v>
      </c>
      <c r="G78" s="56">
        <v>780712.83</v>
      </c>
      <c r="H78" s="56">
        <v>475981.15</v>
      </c>
      <c r="I78" s="287"/>
      <c r="K78" s="275">
        <v>0</v>
      </c>
      <c r="L78" s="275">
        <v>21450</v>
      </c>
      <c r="M78" s="275">
        <v>21200</v>
      </c>
      <c r="N78" s="275">
        <v>33200.51</v>
      </c>
      <c r="Q78" s="56">
        <v>-295322.48</v>
      </c>
      <c r="R78" s="56">
        <v>1881918.88</v>
      </c>
      <c r="T78" s="100">
        <v>2238079.06</v>
      </c>
      <c r="V78" s="100">
        <v>945.84</v>
      </c>
      <c r="X78" s="100">
        <v>1997564.25</v>
      </c>
      <c r="Z78" s="100">
        <v>106600</v>
      </c>
      <c r="AA78" s="124">
        <v>2699404.25</v>
      </c>
      <c r="AE78" s="124">
        <v>1221702.03</v>
      </c>
      <c r="AF78" s="124">
        <v>311629.59999999998</v>
      </c>
      <c r="AI78" s="124">
        <v>173850</v>
      </c>
    </row>
    <row r="79" spans="1:35" x14ac:dyDescent="0.25">
      <c r="A79" s="56" t="s">
        <v>1669</v>
      </c>
      <c r="B79" s="123">
        <v>81758.06</v>
      </c>
      <c r="C79" s="123">
        <v>14252.5</v>
      </c>
      <c r="D79" s="123">
        <v>30008.46</v>
      </c>
      <c r="G79" s="56">
        <v>764534.58</v>
      </c>
      <c r="H79" s="56">
        <v>1177774.81</v>
      </c>
      <c r="I79" s="287"/>
      <c r="K79" s="275">
        <v>13950</v>
      </c>
      <c r="L79" s="275">
        <v>32150</v>
      </c>
      <c r="M79" s="275">
        <v>51300</v>
      </c>
      <c r="O79" s="56">
        <v>5000</v>
      </c>
      <c r="Q79" s="56">
        <v>243539.61</v>
      </c>
      <c r="R79" s="56">
        <v>1941230.36</v>
      </c>
      <c r="T79" s="100">
        <v>1222908.8700000001</v>
      </c>
      <c r="U79" s="100">
        <v>322490</v>
      </c>
      <c r="V79" s="100">
        <v>737.26</v>
      </c>
      <c r="X79" s="100">
        <v>1344551.5</v>
      </c>
      <c r="Z79" s="100">
        <v>264810.71999999997</v>
      </c>
      <c r="AA79" s="124">
        <v>2006740.5</v>
      </c>
      <c r="AC79" s="124">
        <v>5000</v>
      </c>
      <c r="AE79" s="124">
        <v>965180.12</v>
      </c>
      <c r="AF79" s="124">
        <v>187886.29</v>
      </c>
      <c r="AI79" s="124">
        <v>156038</v>
      </c>
    </row>
    <row r="80" spans="1:35" x14ac:dyDescent="0.25">
      <c r="A80" s="56" t="s">
        <v>1670</v>
      </c>
      <c r="B80" s="123">
        <v>229445.09</v>
      </c>
      <c r="C80" s="123">
        <v>9731</v>
      </c>
      <c r="D80" s="123">
        <v>35275.550000000003</v>
      </c>
      <c r="G80" s="56">
        <v>363620.84</v>
      </c>
      <c r="H80" s="56">
        <v>50789.599999999999</v>
      </c>
      <c r="I80" s="287"/>
      <c r="K80" s="275">
        <v>0</v>
      </c>
      <c r="L80" s="275">
        <v>49065.86</v>
      </c>
      <c r="M80" s="275">
        <v>0</v>
      </c>
      <c r="O80" s="56">
        <v>5000</v>
      </c>
      <c r="P80" s="56">
        <v>-1140722.08</v>
      </c>
      <c r="R80" s="56">
        <v>1940061.77</v>
      </c>
      <c r="T80" s="100">
        <v>2068549.49</v>
      </c>
      <c r="U80" s="100">
        <v>206000</v>
      </c>
      <c r="V80" s="100">
        <v>1223.8499999999999</v>
      </c>
      <c r="X80" s="100">
        <v>1916570</v>
      </c>
      <c r="Z80" s="100">
        <v>279800</v>
      </c>
      <c r="AA80" s="124">
        <v>3021103</v>
      </c>
      <c r="AE80" s="124">
        <v>1273221.49</v>
      </c>
      <c r="AF80" s="124">
        <v>176688.32</v>
      </c>
      <c r="AI80" s="124">
        <v>67300</v>
      </c>
    </row>
    <row r="81" spans="1:35" x14ac:dyDescent="0.25">
      <c r="A81" s="56" t="s">
        <v>1671</v>
      </c>
      <c r="B81" s="123">
        <v>139799.76999999999</v>
      </c>
      <c r="C81" s="123">
        <v>20884</v>
      </c>
      <c r="D81" s="123">
        <v>42126</v>
      </c>
      <c r="G81" s="56">
        <v>300002</v>
      </c>
      <c r="H81" s="56">
        <v>-245571.55</v>
      </c>
      <c r="I81" s="287"/>
      <c r="K81" s="275">
        <v>344435.7</v>
      </c>
      <c r="L81" s="275">
        <v>129619.94</v>
      </c>
      <c r="M81" s="275">
        <v>1600</v>
      </c>
      <c r="O81" s="56">
        <v>5000</v>
      </c>
      <c r="Q81" s="56">
        <v>-1448017.05</v>
      </c>
      <c r="R81" s="56">
        <v>2076384.94</v>
      </c>
      <c r="T81" s="100">
        <v>1326747.23</v>
      </c>
      <c r="U81" s="100">
        <v>100000</v>
      </c>
      <c r="V81" s="100">
        <v>779.43</v>
      </c>
      <c r="X81" s="100">
        <v>1253578.07</v>
      </c>
      <c r="Z81" s="100">
        <v>89180</v>
      </c>
      <c r="AA81" s="124">
        <v>1733833.07</v>
      </c>
      <c r="AE81" s="124">
        <v>1047107.72</v>
      </c>
      <c r="AF81" s="124">
        <v>456492.96</v>
      </c>
      <c r="AI81" s="124">
        <v>63436.29</v>
      </c>
    </row>
    <row r="82" spans="1:35" x14ac:dyDescent="0.25">
      <c r="A82" s="56" t="s">
        <v>1672</v>
      </c>
      <c r="B82" s="123">
        <v>397816.34</v>
      </c>
      <c r="C82" s="123">
        <v>0</v>
      </c>
      <c r="D82" s="123">
        <v>132597.73000000001</v>
      </c>
      <c r="G82" s="56">
        <v>27716.66</v>
      </c>
      <c r="H82" s="56">
        <v>300711.88</v>
      </c>
      <c r="I82" s="287"/>
      <c r="L82" s="275">
        <v>150758.56</v>
      </c>
      <c r="M82" s="275">
        <v>70000</v>
      </c>
      <c r="O82" s="56">
        <v>10000</v>
      </c>
      <c r="Q82" s="56">
        <v>-997051.67</v>
      </c>
      <c r="R82" s="56">
        <v>1879892.65</v>
      </c>
      <c r="T82" s="100">
        <v>1347892.72</v>
      </c>
      <c r="V82" s="100">
        <v>1648</v>
      </c>
      <c r="X82" s="100">
        <v>622349.5</v>
      </c>
      <c r="Z82" s="100">
        <v>16300</v>
      </c>
      <c r="AA82" s="124">
        <v>1148354.5</v>
      </c>
      <c r="AC82" s="124">
        <v>7660</v>
      </c>
      <c r="AE82" s="124">
        <v>780172.53</v>
      </c>
      <c r="AF82" s="124">
        <v>246738.12</v>
      </c>
    </row>
    <row r="83" spans="1:35" x14ac:dyDescent="0.25">
      <c r="A83" s="56" t="s">
        <v>1673</v>
      </c>
      <c r="B83" s="123">
        <v>219408.29</v>
      </c>
      <c r="C83" s="123">
        <v>51173.15</v>
      </c>
      <c r="D83" s="123">
        <v>27360.62</v>
      </c>
      <c r="G83" s="56">
        <v>317070.59000000003</v>
      </c>
      <c r="H83" s="56">
        <v>242879.7</v>
      </c>
      <c r="I83" s="287"/>
      <c r="K83" s="275">
        <v>0</v>
      </c>
      <c r="L83" s="275">
        <v>64976.58</v>
      </c>
      <c r="M83" s="275">
        <v>78380</v>
      </c>
      <c r="Q83" s="56">
        <v>-830107.11</v>
      </c>
      <c r="R83" s="56">
        <v>1840507.51</v>
      </c>
      <c r="T83" s="100">
        <v>1137806.5900000001</v>
      </c>
      <c r="V83" s="100">
        <v>1396.94</v>
      </c>
      <c r="X83" s="100">
        <v>2117136</v>
      </c>
      <c r="Z83" s="100">
        <v>25700</v>
      </c>
      <c r="AA83" s="124">
        <v>2510716</v>
      </c>
      <c r="AE83" s="124">
        <v>824276.62</v>
      </c>
      <c r="AF83" s="124">
        <v>100481.54</v>
      </c>
      <c r="AI83" s="124">
        <v>74950</v>
      </c>
    </row>
    <row r="84" spans="1:35" x14ac:dyDescent="0.25">
      <c r="A84" s="56" t="s">
        <v>1674</v>
      </c>
      <c r="B84" s="123">
        <v>20559.150000000001</v>
      </c>
      <c r="C84" s="123">
        <v>12421</v>
      </c>
      <c r="D84" s="123">
        <v>48217</v>
      </c>
      <c r="G84" s="56">
        <v>726802.7</v>
      </c>
      <c r="H84" s="56">
        <v>78165.67</v>
      </c>
      <c r="I84" s="287"/>
      <c r="K84" s="275">
        <v>48055</v>
      </c>
      <c r="L84" s="275">
        <v>66464.84</v>
      </c>
      <c r="M84" s="275">
        <v>5000</v>
      </c>
      <c r="N84" s="275">
        <v>67500</v>
      </c>
      <c r="P84" s="56">
        <v>-1687841.73</v>
      </c>
      <c r="Q84" s="56">
        <v>-500.27</v>
      </c>
      <c r="R84" s="56">
        <v>2651073.88</v>
      </c>
      <c r="T84" s="100">
        <v>908883.14</v>
      </c>
      <c r="U84" s="100">
        <v>38460</v>
      </c>
      <c r="V84" s="100">
        <v>572.46</v>
      </c>
      <c r="X84" s="100">
        <v>925801</v>
      </c>
      <c r="Z84" s="100">
        <v>140140.70000000001</v>
      </c>
      <c r="AA84" s="124">
        <v>1326041</v>
      </c>
      <c r="AE84" s="124">
        <v>775186.44</v>
      </c>
      <c r="AF84" s="124">
        <v>66785.81</v>
      </c>
      <c r="AI84" s="124">
        <v>73380.25</v>
      </c>
    </row>
    <row r="85" spans="1:35" x14ac:dyDescent="0.25">
      <c r="A85" s="56" t="s">
        <v>1785</v>
      </c>
      <c r="B85" s="123">
        <v>80390.97</v>
      </c>
      <c r="C85" s="123">
        <v>14669</v>
      </c>
      <c r="D85" s="123">
        <v>13449.75</v>
      </c>
      <c r="G85" s="56">
        <v>496550.55</v>
      </c>
      <c r="H85" s="56">
        <v>253153.34</v>
      </c>
      <c r="I85" s="287"/>
      <c r="K85" s="275">
        <v>0</v>
      </c>
      <c r="L85" s="275">
        <v>82100</v>
      </c>
      <c r="M85" s="275">
        <v>42500</v>
      </c>
      <c r="O85" s="56">
        <v>15000</v>
      </c>
      <c r="R85" s="56">
        <v>3200752.69</v>
      </c>
      <c r="T85" s="100">
        <v>1154208.22</v>
      </c>
      <c r="U85" s="100">
        <v>229180</v>
      </c>
      <c r="V85" s="100">
        <v>1447.96</v>
      </c>
      <c r="X85" s="100">
        <v>876104</v>
      </c>
      <c r="Z85" s="100">
        <v>126000</v>
      </c>
      <c r="AA85" s="124">
        <v>1404424</v>
      </c>
      <c r="AE85" s="124">
        <v>1061631.8600000001</v>
      </c>
      <c r="AF85" s="124">
        <v>283673.75</v>
      </c>
      <c r="AI85" s="124">
        <v>166942</v>
      </c>
    </row>
    <row r="86" spans="1:35" x14ac:dyDescent="0.25">
      <c r="A86" s="56" t="s">
        <v>1675</v>
      </c>
      <c r="B86" s="123">
        <v>716278.33</v>
      </c>
      <c r="C86" s="123">
        <v>7181.5</v>
      </c>
      <c r="D86" s="123">
        <v>64811.47</v>
      </c>
      <c r="G86" s="56">
        <v>272592.81</v>
      </c>
      <c r="H86" s="56">
        <v>1089267.7</v>
      </c>
      <c r="I86" s="287"/>
      <c r="K86" s="275">
        <v>1860</v>
      </c>
      <c r="L86" s="275">
        <v>44451.05</v>
      </c>
      <c r="N86" s="275">
        <v>0</v>
      </c>
      <c r="O86" s="56">
        <v>376748</v>
      </c>
      <c r="Q86" s="56">
        <v>0</v>
      </c>
      <c r="R86" s="56">
        <v>1975689.39</v>
      </c>
      <c r="T86" s="100">
        <v>1726258.52</v>
      </c>
      <c r="U86" s="100">
        <v>179900</v>
      </c>
      <c r="V86" s="100">
        <v>1468.5</v>
      </c>
      <c r="X86" s="100">
        <v>1364208</v>
      </c>
      <c r="Z86" s="100">
        <v>113815</v>
      </c>
      <c r="AA86" s="124">
        <v>2258398</v>
      </c>
      <c r="AC86" s="124">
        <v>1800</v>
      </c>
      <c r="AE86" s="124">
        <v>787560.33</v>
      </c>
      <c r="AF86" s="124">
        <v>467094.4</v>
      </c>
    </row>
    <row r="87" spans="1:35" x14ac:dyDescent="0.25">
      <c r="A87" s="56" t="s">
        <v>1676</v>
      </c>
      <c r="B87" s="123">
        <v>1013591.99</v>
      </c>
      <c r="C87" s="123">
        <v>54984.9</v>
      </c>
      <c r="D87" s="123">
        <v>45705.51</v>
      </c>
      <c r="G87" s="56">
        <v>1860786.53</v>
      </c>
      <c r="H87" s="56">
        <v>924886.82</v>
      </c>
      <c r="I87" s="287"/>
      <c r="K87" s="275">
        <v>3000</v>
      </c>
      <c r="L87" s="275">
        <v>42198.84</v>
      </c>
      <c r="N87" s="275">
        <v>1347.18</v>
      </c>
      <c r="O87" s="56">
        <v>0</v>
      </c>
      <c r="Q87" s="56">
        <v>0</v>
      </c>
      <c r="R87" s="56">
        <v>3812204.74</v>
      </c>
      <c r="T87" s="100">
        <v>2937753.93</v>
      </c>
      <c r="U87" s="100">
        <v>302358</v>
      </c>
      <c r="V87" s="100">
        <v>3888.55</v>
      </c>
      <c r="X87" s="100">
        <v>1118208.1000000001</v>
      </c>
      <c r="Z87" s="100">
        <v>764940</v>
      </c>
      <c r="AA87" s="124">
        <v>2299996.1</v>
      </c>
      <c r="AC87" s="124">
        <v>8942</v>
      </c>
      <c r="AE87" s="124">
        <v>1340502.1499999999</v>
      </c>
      <c r="AF87" s="124">
        <v>518718.08</v>
      </c>
    </row>
    <row r="88" spans="1:35" x14ac:dyDescent="0.25">
      <c r="A88" s="56" t="s">
        <v>1677</v>
      </c>
      <c r="B88" s="123">
        <v>634961.68999999994</v>
      </c>
      <c r="C88" s="123">
        <v>8400</v>
      </c>
      <c r="D88" s="123">
        <v>25367.33</v>
      </c>
      <c r="G88" s="56">
        <v>1804603.67</v>
      </c>
      <c r="H88" s="56">
        <v>751090.12</v>
      </c>
      <c r="I88" s="287"/>
      <c r="K88" s="275">
        <v>7840</v>
      </c>
      <c r="L88" s="275">
        <v>70781.52</v>
      </c>
      <c r="N88" s="275">
        <v>0</v>
      </c>
      <c r="O88" s="56">
        <v>6800</v>
      </c>
      <c r="Q88" s="56">
        <v>0</v>
      </c>
      <c r="R88" s="56">
        <v>3564237.85</v>
      </c>
      <c r="T88" s="100">
        <v>2230214.11</v>
      </c>
      <c r="U88" s="100">
        <v>128660</v>
      </c>
      <c r="V88" s="100">
        <v>2121.87</v>
      </c>
      <c r="X88" s="100">
        <v>1175401.22</v>
      </c>
      <c r="Z88" s="100">
        <v>587280</v>
      </c>
      <c r="AA88" s="124">
        <v>2107901.2200000002</v>
      </c>
      <c r="AC88" s="124">
        <v>8200</v>
      </c>
      <c r="AD88" s="124">
        <v>19670</v>
      </c>
      <c r="AE88" s="124">
        <v>1341114.24</v>
      </c>
      <c r="AF88" s="124">
        <v>379849.71</v>
      </c>
    </row>
    <row r="89" spans="1:35" x14ac:dyDescent="0.25">
      <c r="A89" s="56" t="s">
        <v>1678</v>
      </c>
      <c r="B89" s="123">
        <v>751418.36</v>
      </c>
      <c r="C89" s="123">
        <v>37470</v>
      </c>
      <c r="D89" s="123">
        <v>90369.41</v>
      </c>
      <c r="G89" s="56">
        <v>1092863.8999999999</v>
      </c>
      <c r="H89" s="56">
        <v>543406.94999999995</v>
      </c>
      <c r="I89" s="287"/>
      <c r="K89" s="275">
        <v>0</v>
      </c>
      <c r="L89" s="275">
        <v>33502.379999999997</v>
      </c>
      <c r="N89" s="275">
        <v>579.44000000000005</v>
      </c>
      <c r="O89" s="56">
        <v>101679.09</v>
      </c>
      <c r="Q89" s="56">
        <v>0</v>
      </c>
      <c r="R89" s="56">
        <v>2080906</v>
      </c>
      <c r="T89" s="100">
        <v>1906868.94</v>
      </c>
      <c r="U89" s="100">
        <v>385780</v>
      </c>
      <c r="V89" s="100">
        <v>2493.34</v>
      </c>
      <c r="X89" s="100">
        <v>2151401.2000000002</v>
      </c>
      <c r="Z89" s="100">
        <v>378229</v>
      </c>
      <c r="AA89" s="124">
        <v>3103799.2</v>
      </c>
      <c r="AC89" s="124">
        <v>27470</v>
      </c>
      <c r="AE89" s="124">
        <v>1200555.29</v>
      </c>
      <c r="AF89" s="124">
        <v>359843.5</v>
      </c>
      <c r="AI89" s="124">
        <v>500</v>
      </c>
    </row>
    <row r="90" spans="1:35" x14ac:dyDescent="0.25">
      <c r="A90" s="56" t="s">
        <v>1679</v>
      </c>
      <c r="B90" s="123">
        <v>559413.51</v>
      </c>
      <c r="C90" s="123">
        <v>8095.5</v>
      </c>
      <c r="D90" s="123">
        <v>131402.76</v>
      </c>
      <c r="G90" s="56">
        <v>1084465.79</v>
      </c>
      <c r="H90" s="56">
        <v>393077.87</v>
      </c>
      <c r="I90" s="287"/>
      <c r="K90" s="275">
        <v>0</v>
      </c>
      <c r="L90" s="275">
        <v>25551.72</v>
      </c>
      <c r="N90" s="275">
        <v>0</v>
      </c>
      <c r="O90" s="56">
        <v>0</v>
      </c>
      <c r="Q90" s="56">
        <v>0</v>
      </c>
      <c r="R90" s="56">
        <v>2304026.96</v>
      </c>
      <c r="T90" s="100">
        <v>1749747.05</v>
      </c>
      <c r="U90" s="100">
        <v>217100</v>
      </c>
      <c r="V90" s="100">
        <v>2222.4899999999998</v>
      </c>
      <c r="X90" s="100">
        <v>506394</v>
      </c>
      <c r="Z90" s="100">
        <v>118943</v>
      </c>
      <c r="AA90" s="124">
        <v>1421162</v>
      </c>
      <c r="AE90" s="124">
        <v>732380.94</v>
      </c>
      <c r="AF90" s="124">
        <v>273261.96000000002</v>
      </c>
    </row>
    <row r="91" spans="1:35" x14ac:dyDescent="0.25">
      <c r="A91" s="56" t="s">
        <v>1680</v>
      </c>
      <c r="B91" s="123">
        <v>737521.09</v>
      </c>
      <c r="C91" s="123">
        <v>32722.5</v>
      </c>
      <c r="D91" s="123">
        <v>119780</v>
      </c>
      <c r="G91" s="56">
        <v>700783.68</v>
      </c>
      <c r="H91" s="56">
        <v>1063742.3799999999</v>
      </c>
      <c r="I91" s="287"/>
      <c r="K91" s="275">
        <v>200000</v>
      </c>
      <c r="L91" s="275">
        <v>51639.43</v>
      </c>
      <c r="N91" s="275">
        <v>30663.41</v>
      </c>
      <c r="O91" s="56">
        <v>4350</v>
      </c>
      <c r="Q91" s="56">
        <v>0</v>
      </c>
      <c r="R91" s="56">
        <v>2345661.54</v>
      </c>
      <c r="T91" s="100">
        <v>3079687.26</v>
      </c>
      <c r="U91" s="100">
        <v>234948</v>
      </c>
      <c r="V91" s="100">
        <v>2703.22</v>
      </c>
      <c r="X91" s="100">
        <v>1741725</v>
      </c>
      <c r="Z91" s="100">
        <v>789045</v>
      </c>
      <c r="AA91" s="124">
        <v>2947620</v>
      </c>
      <c r="AC91" s="124">
        <v>26670</v>
      </c>
      <c r="AE91" s="124">
        <v>1791180.72</v>
      </c>
      <c r="AF91" s="124">
        <v>356429.89</v>
      </c>
    </row>
    <row r="92" spans="1:35" x14ac:dyDescent="0.25">
      <c r="A92" s="56" t="s">
        <v>1681</v>
      </c>
      <c r="B92" s="123">
        <v>472223.89</v>
      </c>
      <c r="C92" s="123">
        <v>7735</v>
      </c>
      <c r="D92" s="123">
        <v>57972.93</v>
      </c>
      <c r="G92" s="56">
        <v>863815.17</v>
      </c>
      <c r="H92" s="56">
        <v>333453.39</v>
      </c>
      <c r="I92" s="287"/>
      <c r="K92" s="275">
        <v>343000</v>
      </c>
      <c r="L92" s="275">
        <v>36540.35</v>
      </c>
      <c r="N92" s="275">
        <v>149806.12</v>
      </c>
      <c r="O92" s="56">
        <v>2031</v>
      </c>
      <c r="Q92" s="56">
        <v>0</v>
      </c>
      <c r="R92" s="56">
        <v>4378498.51</v>
      </c>
      <c r="T92" s="100">
        <v>1701353.53</v>
      </c>
      <c r="V92" s="100">
        <v>1617.67</v>
      </c>
      <c r="X92" s="100">
        <v>1796064</v>
      </c>
      <c r="Z92" s="100">
        <v>88047</v>
      </c>
      <c r="AA92" s="124">
        <v>2574496</v>
      </c>
      <c r="AC92" s="124">
        <v>7890</v>
      </c>
      <c r="AD92" s="124">
        <v>2040</v>
      </c>
      <c r="AE92" s="124">
        <v>863472.54</v>
      </c>
      <c r="AF92" s="124">
        <v>303646.46999999997</v>
      </c>
    </row>
    <row r="93" spans="1:35" x14ac:dyDescent="0.25">
      <c r="A93" s="56" t="s">
        <v>1682</v>
      </c>
      <c r="B93" s="123">
        <v>356076.98</v>
      </c>
      <c r="C93" s="123">
        <v>42009</v>
      </c>
      <c r="D93" s="123">
        <v>40742.370000000003</v>
      </c>
      <c r="G93" s="56">
        <v>1205011.74</v>
      </c>
      <c r="H93" s="56">
        <v>491829.18</v>
      </c>
      <c r="I93" s="287"/>
      <c r="K93" s="275">
        <v>3900</v>
      </c>
      <c r="L93" s="275">
        <v>41116.519999999997</v>
      </c>
      <c r="N93" s="275">
        <v>36600</v>
      </c>
      <c r="O93" s="56">
        <v>2304</v>
      </c>
      <c r="Q93" s="56">
        <v>0</v>
      </c>
      <c r="T93" s="100">
        <v>2049931.26</v>
      </c>
      <c r="U93" s="100">
        <v>103400</v>
      </c>
      <c r="V93" s="100">
        <v>1361.81</v>
      </c>
      <c r="X93" s="100">
        <v>2203662</v>
      </c>
      <c r="Z93" s="100">
        <v>177584</v>
      </c>
      <c r="AA93" s="124">
        <v>3267641</v>
      </c>
      <c r="AC93" s="124">
        <v>14356</v>
      </c>
      <c r="AE93" s="124">
        <v>1114034</v>
      </c>
      <c r="AF93" s="124">
        <v>351606.87</v>
      </c>
      <c r="AI93" s="124">
        <v>51570</v>
      </c>
    </row>
    <row r="94" spans="1:35" x14ac:dyDescent="0.25">
      <c r="A94" s="56" t="s">
        <v>1683</v>
      </c>
      <c r="B94" s="123">
        <v>449220.53</v>
      </c>
      <c r="C94" s="123">
        <v>17405</v>
      </c>
      <c r="D94" s="123">
        <v>94559.5</v>
      </c>
      <c r="G94" s="56">
        <v>917582.08</v>
      </c>
      <c r="H94" s="56">
        <v>710029.14</v>
      </c>
      <c r="I94" s="287"/>
      <c r="K94" s="275">
        <v>3000</v>
      </c>
      <c r="L94" s="275">
        <v>95479.46</v>
      </c>
      <c r="N94" s="275">
        <v>86977.38</v>
      </c>
      <c r="O94" s="56">
        <v>265131</v>
      </c>
      <c r="Q94" s="56">
        <v>0</v>
      </c>
      <c r="R94" s="56">
        <v>2028099.35</v>
      </c>
      <c r="T94" s="100">
        <v>2356816.7200000002</v>
      </c>
      <c r="U94" s="100">
        <v>154900</v>
      </c>
      <c r="V94" s="100">
        <v>1504.4</v>
      </c>
      <c r="X94" s="100">
        <v>1784220</v>
      </c>
      <c r="Z94" s="100">
        <v>179553.25</v>
      </c>
      <c r="AA94" s="124">
        <v>2733447.25</v>
      </c>
      <c r="AC94" s="124">
        <v>20550</v>
      </c>
      <c r="AE94" s="124">
        <v>1151103.21</v>
      </c>
      <c r="AF94" s="124">
        <v>303277.55</v>
      </c>
      <c r="AI94" s="124">
        <v>616.27</v>
      </c>
    </row>
    <row r="95" spans="1:35" ht="15" customHeight="1" x14ac:dyDescent="0.25">
      <c r="A95" s="56" t="s">
        <v>1684</v>
      </c>
      <c r="B95" s="123">
        <v>318508.89</v>
      </c>
      <c r="C95" s="123">
        <v>18010</v>
      </c>
      <c r="D95" s="123">
        <v>82231.19</v>
      </c>
      <c r="G95" s="56">
        <v>1973454.19</v>
      </c>
      <c r="H95" s="56">
        <v>275349.03000000003</v>
      </c>
      <c r="I95" s="287"/>
      <c r="K95" s="275">
        <v>141300</v>
      </c>
      <c r="L95" s="275">
        <v>51215.87</v>
      </c>
      <c r="M95" s="275">
        <v>79524</v>
      </c>
      <c r="N95" s="275">
        <v>17.75</v>
      </c>
      <c r="O95" s="56">
        <v>41718</v>
      </c>
      <c r="Q95" s="56">
        <v>0</v>
      </c>
      <c r="R95" s="56">
        <v>4808766.24</v>
      </c>
      <c r="T95" s="100">
        <v>2682112.77</v>
      </c>
      <c r="V95" s="100">
        <v>1164.76</v>
      </c>
      <c r="X95" s="100">
        <v>1640818</v>
      </c>
      <c r="Z95" s="100">
        <v>226430</v>
      </c>
      <c r="AA95" s="124">
        <v>2917432</v>
      </c>
      <c r="AC95" s="124">
        <v>59810</v>
      </c>
      <c r="AE95" s="124">
        <v>1452570.49</v>
      </c>
      <c r="AF95" s="124">
        <v>494113.18</v>
      </c>
    </row>
    <row r="96" spans="1:35" x14ac:dyDescent="0.25">
      <c r="A96" s="56" t="s">
        <v>1685</v>
      </c>
      <c r="B96" s="123">
        <v>215188.35</v>
      </c>
      <c r="C96" s="123">
        <v>27894</v>
      </c>
      <c r="D96" s="123">
        <v>50971.03</v>
      </c>
      <c r="G96" s="56">
        <v>1084725.19</v>
      </c>
      <c r="H96" s="56">
        <v>502703.74</v>
      </c>
      <c r="I96" s="287"/>
      <c r="K96" s="275">
        <v>151500</v>
      </c>
      <c r="L96" s="275">
        <v>32040.23</v>
      </c>
      <c r="N96" s="275">
        <v>9802.43</v>
      </c>
      <c r="O96" s="56">
        <v>63265</v>
      </c>
      <c r="Q96" s="56">
        <v>0</v>
      </c>
      <c r="R96" s="56">
        <v>2574871.5499999998</v>
      </c>
      <c r="T96" s="100">
        <v>1509550.45</v>
      </c>
      <c r="U96" s="100">
        <v>167085</v>
      </c>
      <c r="V96" s="100">
        <v>861.73</v>
      </c>
      <c r="X96" s="100">
        <v>1861565.8</v>
      </c>
      <c r="Z96" s="100">
        <v>201503.25</v>
      </c>
      <c r="AA96" s="124">
        <v>2793984.05</v>
      </c>
      <c r="AE96" s="124">
        <v>762848.86</v>
      </c>
      <c r="AF96" s="124">
        <v>300989.08</v>
      </c>
      <c r="AI96" s="124">
        <v>500</v>
      </c>
    </row>
    <row r="97" spans="1:35" x14ac:dyDescent="0.25">
      <c r="A97" s="56" t="s">
        <v>1686</v>
      </c>
      <c r="B97" s="123">
        <v>366884.45</v>
      </c>
      <c r="C97" s="123">
        <v>1563.8</v>
      </c>
      <c r="D97" s="123">
        <v>84912.36</v>
      </c>
      <c r="G97" s="56">
        <v>1164883.75</v>
      </c>
      <c r="H97" s="56">
        <v>386293.12</v>
      </c>
      <c r="I97" s="287"/>
      <c r="K97" s="275">
        <v>198912</v>
      </c>
      <c r="L97" s="275">
        <v>171113.3</v>
      </c>
      <c r="M97" s="275">
        <v>144600</v>
      </c>
      <c r="N97" s="275">
        <v>153.16999999999999</v>
      </c>
      <c r="O97" s="56">
        <v>5158.03</v>
      </c>
      <c r="Q97" s="56">
        <v>0</v>
      </c>
      <c r="R97" s="56">
        <v>2326634.9900000002</v>
      </c>
      <c r="T97" s="100">
        <v>1574993.71</v>
      </c>
      <c r="U97" s="100">
        <v>86713.33</v>
      </c>
      <c r="V97" s="100">
        <v>710.53</v>
      </c>
      <c r="X97" s="100">
        <v>1728881.1</v>
      </c>
      <c r="Z97" s="100">
        <v>149808.20000000001</v>
      </c>
      <c r="AA97" s="124">
        <v>2592656.1</v>
      </c>
      <c r="AC97" s="124">
        <v>4000</v>
      </c>
      <c r="AE97" s="124">
        <v>747289.97</v>
      </c>
      <c r="AF97" s="124">
        <v>247962.85</v>
      </c>
      <c r="AI97" s="124">
        <v>1.1200000000000001</v>
      </c>
    </row>
    <row r="98" spans="1:35" x14ac:dyDescent="0.25">
      <c r="A98" s="56" t="s">
        <v>1687</v>
      </c>
      <c r="B98" s="123">
        <v>389155.22</v>
      </c>
      <c r="C98" s="123">
        <v>84885.5</v>
      </c>
      <c r="D98" s="123">
        <v>52733.59</v>
      </c>
      <c r="G98" s="56">
        <v>1217297.48</v>
      </c>
      <c r="H98" s="56">
        <v>649055.93000000005</v>
      </c>
      <c r="I98" s="287"/>
      <c r="K98" s="275">
        <v>5380</v>
      </c>
      <c r="L98" s="275">
        <v>34737.75</v>
      </c>
      <c r="N98" s="275">
        <v>20.56</v>
      </c>
      <c r="O98" s="56">
        <v>222200</v>
      </c>
      <c r="Q98" s="56">
        <v>0</v>
      </c>
      <c r="R98" s="56">
        <v>2310530.36</v>
      </c>
      <c r="T98" s="100">
        <v>1753575.71</v>
      </c>
      <c r="U98" s="100">
        <v>253122</v>
      </c>
      <c r="V98" s="100">
        <v>1174.83</v>
      </c>
      <c r="X98" s="100">
        <v>1521908.7</v>
      </c>
      <c r="Z98" s="100">
        <v>644627.25</v>
      </c>
      <c r="AA98" s="124">
        <v>2638377.9500000002</v>
      </c>
      <c r="AC98" s="124">
        <v>4000</v>
      </c>
      <c r="AE98" s="124">
        <v>792484.96</v>
      </c>
      <c r="AF98" s="124">
        <v>293486.40999999997</v>
      </c>
    </row>
    <row r="99" spans="1:35" x14ac:dyDescent="0.25">
      <c r="A99" s="56" t="s">
        <v>1786</v>
      </c>
      <c r="B99" s="123">
        <v>105720.46</v>
      </c>
      <c r="C99" s="123">
        <v>11984.75</v>
      </c>
      <c r="D99" s="123">
        <v>60218.3</v>
      </c>
      <c r="G99" s="56">
        <v>1226110.31</v>
      </c>
      <c r="H99" s="56">
        <v>217432.04</v>
      </c>
      <c r="I99" s="287"/>
      <c r="K99" s="275">
        <v>1730</v>
      </c>
      <c r="L99" s="275">
        <v>34857.65</v>
      </c>
      <c r="N99" s="275">
        <v>64397.89</v>
      </c>
      <c r="O99" s="56">
        <v>44200</v>
      </c>
      <c r="Q99" s="56">
        <v>0</v>
      </c>
      <c r="R99" s="56">
        <v>2166873.39</v>
      </c>
      <c r="T99" s="100">
        <v>1667516.18</v>
      </c>
      <c r="U99" s="100">
        <v>229360</v>
      </c>
      <c r="V99" s="100">
        <v>897.33</v>
      </c>
      <c r="X99" s="100">
        <v>758030</v>
      </c>
      <c r="Z99" s="100">
        <v>108076.5</v>
      </c>
      <c r="AA99" s="124">
        <v>1617751.5</v>
      </c>
      <c r="AC99" s="124">
        <v>21700</v>
      </c>
      <c r="AD99" s="124">
        <v>960</v>
      </c>
      <c r="AE99" s="124">
        <v>938486.8</v>
      </c>
      <c r="AF99" s="124">
        <v>295738.53999999998</v>
      </c>
      <c r="AI99" s="124">
        <v>20000</v>
      </c>
    </row>
    <row r="100" spans="1:35" x14ac:dyDescent="0.25">
      <c r="A100" s="56" t="s">
        <v>1688</v>
      </c>
      <c r="B100" s="123">
        <v>337740.01</v>
      </c>
      <c r="C100" s="123">
        <v>7670.5</v>
      </c>
      <c r="D100" s="123">
        <v>145458.14000000001</v>
      </c>
      <c r="G100" s="56">
        <v>1097959.7</v>
      </c>
      <c r="H100" s="56">
        <v>195118.89</v>
      </c>
      <c r="I100" s="287"/>
      <c r="K100" s="275">
        <v>0</v>
      </c>
      <c r="L100" s="275">
        <v>36250</v>
      </c>
      <c r="Q100" s="56">
        <v>59823.11</v>
      </c>
      <c r="R100" s="56">
        <v>1774553.91</v>
      </c>
      <c r="T100" s="100">
        <v>1194139.1499999999</v>
      </c>
      <c r="U100" s="100">
        <v>36000</v>
      </c>
      <c r="V100" s="100">
        <v>1947.45</v>
      </c>
      <c r="X100" s="100">
        <v>922521.2</v>
      </c>
      <c r="Z100" s="100">
        <v>44600</v>
      </c>
      <c r="AA100" s="124">
        <v>1308521.2</v>
      </c>
      <c r="AE100" s="124">
        <v>784010.37</v>
      </c>
      <c r="AF100" s="124">
        <v>262309.65999999997</v>
      </c>
    </row>
    <row r="101" spans="1:35" x14ac:dyDescent="0.25">
      <c r="A101" s="56" t="s">
        <v>1689</v>
      </c>
      <c r="B101" s="123">
        <v>139999.31</v>
      </c>
      <c r="C101" s="123">
        <v>30600</v>
      </c>
      <c r="D101" s="123">
        <v>125450.53</v>
      </c>
      <c r="G101" s="56">
        <v>158483.29</v>
      </c>
      <c r="H101" s="56">
        <v>249963.51999999999</v>
      </c>
      <c r="I101" s="287"/>
      <c r="K101" s="275">
        <v>0</v>
      </c>
      <c r="L101" s="275">
        <v>43900</v>
      </c>
      <c r="M101" s="275">
        <v>0</v>
      </c>
      <c r="N101" s="275">
        <v>1379.59</v>
      </c>
      <c r="Q101" s="56">
        <v>0</v>
      </c>
      <c r="R101" s="56">
        <v>1563007.5</v>
      </c>
      <c r="T101" s="100">
        <v>2056468.67</v>
      </c>
      <c r="U101" s="100">
        <v>168710</v>
      </c>
      <c r="V101" s="100">
        <v>1820.98</v>
      </c>
      <c r="X101" s="100">
        <v>1485330</v>
      </c>
      <c r="Z101" s="100">
        <v>71200</v>
      </c>
      <c r="AA101" s="124">
        <v>2404850</v>
      </c>
      <c r="AE101" s="124">
        <v>1185708.83</v>
      </c>
      <c r="AF101" s="124">
        <v>205835.26</v>
      </c>
    </row>
    <row r="102" spans="1:35" x14ac:dyDescent="0.25">
      <c r="A102" s="56" t="s">
        <v>1690</v>
      </c>
      <c r="B102" s="123">
        <v>56978.1</v>
      </c>
      <c r="C102" s="123">
        <v>15317</v>
      </c>
      <c r="D102" s="123">
        <v>59364.24</v>
      </c>
      <c r="G102" s="56">
        <v>416631.96</v>
      </c>
      <c r="H102" s="56">
        <v>211259.35</v>
      </c>
      <c r="I102" s="287"/>
      <c r="K102" s="275">
        <v>0</v>
      </c>
      <c r="L102" s="275">
        <v>44245</v>
      </c>
      <c r="Q102" s="56">
        <v>-122071.51</v>
      </c>
      <c r="R102" s="56">
        <v>2046781.46</v>
      </c>
      <c r="T102" s="100">
        <v>992612.64</v>
      </c>
      <c r="U102" s="100">
        <v>164575</v>
      </c>
      <c r="V102" s="100">
        <v>945.5</v>
      </c>
      <c r="X102" s="100">
        <v>1156082</v>
      </c>
      <c r="Z102" s="100">
        <v>46800</v>
      </c>
      <c r="AA102" s="124">
        <v>1614102</v>
      </c>
      <c r="AC102" s="124">
        <v>2000</v>
      </c>
      <c r="AE102" s="124">
        <v>559561.61</v>
      </c>
      <c r="AF102" s="124">
        <v>223629.08</v>
      </c>
      <c r="AI102" s="124">
        <v>300</v>
      </c>
    </row>
    <row r="103" spans="1:35" x14ac:dyDescent="0.25">
      <c r="A103" s="56" t="s">
        <v>1691</v>
      </c>
      <c r="B103" s="123">
        <v>120867.51</v>
      </c>
      <c r="C103" s="123">
        <v>2817</v>
      </c>
      <c r="D103" s="123">
        <v>38599.370000000003</v>
      </c>
      <c r="G103" s="56">
        <v>913943.7</v>
      </c>
      <c r="H103" s="56">
        <v>307740.89</v>
      </c>
      <c r="I103" s="287"/>
      <c r="L103" s="275">
        <v>87600</v>
      </c>
      <c r="M103" s="275">
        <v>0</v>
      </c>
      <c r="Q103" s="56">
        <v>0</v>
      </c>
      <c r="R103" s="56">
        <v>3243756.17</v>
      </c>
      <c r="T103" s="100">
        <v>1050994.02</v>
      </c>
      <c r="U103" s="100">
        <v>280750</v>
      </c>
      <c r="V103" s="100">
        <v>917.69</v>
      </c>
      <c r="W103" s="100">
        <v>5600</v>
      </c>
      <c r="X103" s="100">
        <v>1354287.95</v>
      </c>
      <c r="Z103" s="100">
        <v>27000</v>
      </c>
      <c r="AA103" s="124">
        <v>1848746</v>
      </c>
      <c r="AE103" s="124">
        <v>766741.48</v>
      </c>
      <c r="AF103" s="124">
        <v>273715.71000000002</v>
      </c>
    </row>
    <row r="104" spans="1:35" x14ac:dyDescent="0.25">
      <c r="A104" s="56" t="s">
        <v>1692</v>
      </c>
      <c r="B104" s="123">
        <v>177822.22</v>
      </c>
      <c r="C104" s="123">
        <v>5195</v>
      </c>
      <c r="D104" s="123">
        <v>36495.42</v>
      </c>
      <c r="G104" s="56">
        <v>252401.54</v>
      </c>
      <c r="H104" s="56">
        <v>221356.37</v>
      </c>
      <c r="I104" s="287"/>
      <c r="K104" s="275">
        <v>4000</v>
      </c>
      <c r="L104" s="275">
        <v>27850</v>
      </c>
      <c r="M104" s="275">
        <v>4000</v>
      </c>
      <c r="Q104" s="56">
        <v>0</v>
      </c>
      <c r="R104" s="56">
        <v>2614880.33</v>
      </c>
      <c r="T104" s="100">
        <v>957139.63</v>
      </c>
      <c r="U104" s="100">
        <v>130000</v>
      </c>
      <c r="V104" s="100">
        <v>1187.73</v>
      </c>
      <c r="X104" s="100">
        <v>877128</v>
      </c>
      <c r="Z104" s="100">
        <v>47800</v>
      </c>
      <c r="AA104" s="124">
        <v>1183812</v>
      </c>
      <c r="AE104" s="124">
        <v>668532.12</v>
      </c>
      <c r="AF104" s="124">
        <v>305996.78000000003</v>
      </c>
    </row>
    <row r="105" spans="1:35" x14ac:dyDescent="0.25">
      <c r="A105" s="56" t="s">
        <v>1787</v>
      </c>
      <c r="B105" s="123">
        <v>100252.62</v>
      </c>
      <c r="C105" s="123">
        <v>4434.5</v>
      </c>
      <c r="D105" s="123">
        <v>42587.12</v>
      </c>
      <c r="G105" s="56">
        <v>552909.87</v>
      </c>
      <c r="H105" s="56">
        <v>282911.63</v>
      </c>
      <c r="I105" s="287"/>
      <c r="K105" s="275">
        <v>0</v>
      </c>
      <c r="L105" s="275">
        <v>27450</v>
      </c>
      <c r="M105" s="275">
        <v>0</v>
      </c>
      <c r="Q105" s="56">
        <v>0</v>
      </c>
      <c r="R105" s="56">
        <v>1695120.4</v>
      </c>
      <c r="T105" s="100">
        <v>939283.5</v>
      </c>
      <c r="U105" s="100">
        <v>109376</v>
      </c>
      <c r="V105" s="100">
        <v>1364.87</v>
      </c>
      <c r="X105" s="100">
        <v>1253240</v>
      </c>
      <c r="AA105" s="124">
        <v>1601310</v>
      </c>
      <c r="AE105" s="124">
        <v>669243.56999999995</v>
      </c>
      <c r="AF105" s="124">
        <v>261113.4</v>
      </c>
    </row>
    <row r="106" spans="1:35" x14ac:dyDescent="0.25">
      <c r="A106" s="56" t="s">
        <v>1693</v>
      </c>
      <c r="B106" s="123">
        <v>386235.42</v>
      </c>
      <c r="C106" s="123">
        <v>226209.8</v>
      </c>
      <c r="D106" s="123">
        <v>23325.1</v>
      </c>
      <c r="G106" s="56">
        <v>652864.01</v>
      </c>
      <c r="H106" s="56">
        <v>190551.33</v>
      </c>
      <c r="I106" s="287"/>
      <c r="K106" s="275">
        <v>3500</v>
      </c>
      <c r="L106" s="275">
        <v>72230</v>
      </c>
      <c r="M106" s="275">
        <v>40000</v>
      </c>
      <c r="N106" s="275">
        <v>402.6</v>
      </c>
      <c r="Q106" s="56">
        <v>119731.74</v>
      </c>
      <c r="R106" s="56">
        <v>1187793.3799999999</v>
      </c>
      <c r="T106" s="100">
        <v>1167762.69</v>
      </c>
      <c r="U106" s="100">
        <v>40000</v>
      </c>
      <c r="V106" s="100">
        <v>1626.1</v>
      </c>
      <c r="X106" s="100">
        <v>963360</v>
      </c>
      <c r="Z106" s="100">
        <v>143800</v>
      </c>
      <c r="AA106" s="124">
        <v>1182800</v>
      </c>
      <c r="AC106" s="124">
        <v>6820</v>
      </c>
      <c r="AE106" s="124">
        <v>803198.85</v>
      </c>
      <c r="AF106" s="124">
        <v>378595.94</v>
      </c>
    </row>
    <row r="107" spans="1:35" ht="15.75" customHeight="1" x14ac:dyDescent="0.25">
      <c r="A107" s="56" t="s">
        <v>1694</v>
      </c>
      <c r="B107" s="123">
        <v>227026.19</v>
      </c>
      <c r="C107" s="123">
        <v>483367.34</v>
      </c>
      <c r="D107" s="123">
        <v>83566.509999999995</v>
      </c>
      <c r="G107" s="56">
        <v>669111.6</v>
      </c>
      <c r="H107" s="56">
        <v>1143328.8700000001</v>
      </c>
      <c r="I107" s="287"/>
      <c r="K107" s="275">
        <v>12818</v>
      </c>
      <c r="L107" s="275">
        <v>16160.5</v>
      </c>
      <c r="M107" s="275">
        <v>0</v>
      </c>
      <c r="N107" s="275">
        <v>1173.79</v>
      </c>
      <c r="Q107" s="56">
        <v>59.25</v>
      </c>
      <c r="R107" s="56">
        <v>4005245.62</v>
      </c>
      <c r="T107" s="100">
        <v>3262569.38</v>
      </c>
      <c r="U107" s="100">
        <v>330000</v>
      </c>
      <c r="V107" s="100">
        <v>2396.83</v>
      </c>
      <c r="X107" s="100">
        <v>1883400</v>
      </c>
      <c r="Z107" s="100">
        <v>814399</v>
      </c>
      <c r="AA107" s="124">
        <v>2680159</v>
      </c>
      <c r="AC107" s="124">
        <v>21980</v>
      </c>
      <c r="AE107" s="124">
        <v>1800150.58</v>
      </c>
      <c r="AF107" s="124">
        <v>520778.3</v>
      </c>
      <c r="AG107" s="124">
        <v>12460.45</v>
      </c>
    </row>
    <row r="108" spans="1:35" x14ac:dyDescent="0.25">
      <c r="A108" s="56" t="s">
        <v>1695</v>
      </c>
      <c r="B108" s="123">
        <v>106419.93</v>
      </c>
      <c r="C108" s="123">
        <v>434946.81</v>
      </c>
      <c r="D108" s="123">
        <v>85661.69</v>
      </c>
      <c r="G108" s="56">
        <v>1127445.1100000001</v>
      </c>
      <c r="H108" s="56">
        <v>947242.94</v>
      </c>
      <c r="I108" s="287"/>
      <c r="K108" s="275">
        <v>0</v>
      </c>
      <c r="L108" s="275">
        <v>13050</v>
      </c>
      <c r="M108" s="275">
        <v>0</v>
      </c>
      <c r="N108" s="275">
        <v>1594.12</v>
      </c>
      <c r="Q108" s="56">
        <v>22.99</v>
      </c>
      <c r="R108" s="56">
        <v>2324775.44</v>
      </c>
      <c r="T108" s="100">
        <v>2615505.39</v>
      </c>
      <c r="U108" s="100">
        <v>239775</v>
      </c>
      <c r="V108" s="100">
        <v>1679.08</v>
      </c>
      <c r="X108" s="100">
        <v>1847762.26</v>
      </c>
      <c r="Z108" s="100">
        <v>732800</v>
      </c>
      <c r="AA108" s="124">
        <v>2983622.26</v>
      </c>
      <c r="AE108" s="124">
        <v>1344633.33</v>
      </c>
      <c r="AF108" s="124">
        <v>503979.09</v>
      </c>
    </row>
    <row r="109" spans="1:35" x14ac:dyDescent="0.25">
      <c r="A109" s="56" t="s">
        <v>1696</v>
      </c>
      <c r="B109" s="123">
        <v>642949.76</v>
      </c>
      <c r="C109" s="123">
        <v>782920.45</v>
      </c>
      <c r="D109" s="123">
        <v>65933.22</v>
      </c>
      <c r="E109" s="123">
        <v>0</v>
      </c>
      <c r="F109" s="56">
        <v>0</v>
      </c>
      <c r="G109" s="56">
        <v>963595.4</v>
      </c>
      <c r="H109" s="56">
        <v>420673.21</v>
      </c>
      <c r="I109" s="287">
        <v>0</v>
      </c>
      <c r="J109" s="56">
        <v>0</v>
      </c>
      <c r="K109" s="275">
        <v>12000</v>
      </c>
      <c r="L109" s="275">
        <v>427110.16</v>
      </c>
      <c r="M109" s="275">
        <v>375350</v>
      </c>
      <c r="N109" s="275">
        <v>1821.76</v>
      </c>
      <c r="O109" s="56">
        <v>0</v>
      </c>
      <c r="P109" s="56">
        <v>0</v>
      </c>
      <c r="Q109" s="56">
        <v>-12049.72</v>
      </c>
      <c r="R109" s="56">
        <v>2600171.63</v>
      </c>
      <c r="T109" s="100">
        <v>2213717.9900000002</v>
      </c>
      <c r="U109" s="100">
        <v>423750</v>
      </c>
      <c r="V109" s="100">
        <v>2370.6799999999998</v>
      </c>
      <c r="X109" s="100">
        <v>1731840</v>
      </c>
      <c r="Z109" s="100">
        <v>197900</v>
      </c>
      <c r="AA109" s="124">
        <v>2461800</v>
      </c>
      <c r="AE109" s="124">
        <v>1342187.92</v>
      </c>
      <c r="AF109" s="124">
        <v>479262.29</v>
      </c>
      <c r="AG109" s="124">
        <v>24197.25</v>
      </c>
    </row>
    <row r="110" spans="1:35" x14ac:dyDescent="0.25">
      <c r="A110" s="56" t="s">
        <v>1697</v>
      </c>
      <c r="B110" s="123">
        <v>525956.9</v>
      </c>
      <c r="C110" s="123">
        <v>233886.45</v>
      </c>
      <c r="D110" s="123">
        <v>306449.24</v>
      </c>
      <c r="G110" s="56">
        <v>44188.75</v>
      </c>
      <c r="H110" s="56">
        <v>255179.29</v>
      </c>
      <c r="I110" s="287"/>
      <c r="K110" s="275">
        <v>0</v>
      </c>
      <c r="L110" s="275">
        <v>37822.379999999997</v>
      </c>
      <c r="M110" s="275">
        <v>15000</v>
      </c>
      <c r="Q110" s="56">
        <v>0</v>
      </c>
      <c r="R110" s="56">
        <v>961037.76</v>
      </c>
      <c r="T110" s="100">
        <v>1614471.15</v>
      </c>
      <c r="U110" s="100">
        <v>34700</v>
      </c>
      <c r="V110" s="100">
        <v>3641.54</v>
      </c>
      <c r="X110" s="100">
        <v>1489358.6</v>
      </c>
      <c r="Z110" s="100">
        <v>262507.57</v>
      </c>
      <c r="AA110" s="124">
        <v>2264098.6</v>
      </c>
      <c r="AE110" s="124">
        <v>904963.24</v>
      </c>
      <c r="AF110" s="124">
        <v>125021</v>
      </c>
      <c r="AI110" s="124">
        <v>48532</v>
      </c>
    </row>
    <row r="111" spans="1:35" x14ac:dyDescent="0.25">
      <c r="A111" s="56" t="s">
        <v>1698</v>
      </c>
      <c r="B111" s="123">
        <v>87782.04</v>
      </c>
      <c r="C111" s="123">
        <v>158924.78</v>
      </c>
      <c r="D111" s="123">
        <v>70617.03</v>
      </c>
      <c r="G111" s="56">
        <v>41504.370000000003</v>
      </c>
      <c r="H111" s="56">
        <v>347117.25</v>
      </c>
      <c r="I111" s="287"/>
      <c r="K111" s="275">
        <v>0</v>
      </c>
      <c r="L111" s="275">
        <v>33456.1</v>
      </c>
      <c r="M111" s="275">
        <v>10000</v>
      </c>
      <c r="O111" s="56">
        <v>161790</v>
      </c>
      <c r="Q111" s="56">
        <v>0</v>
      </c>
      <c r="R111" s="56">
        <v>852668.5</v>
      </c>
      <c r="T111" s="100">
        <v>1006593.54</v>
      </c>
      <c r="V111" s="100">
        <v>3641.04</v>
      </c>
      <c r="X111" s="100">
        <v>936582.2</v>
      </c>
      <c r="Z111" s="100">
        <v>200888.33</v>
      </c>
      <c r="AA111" s="124">
        <v>1324022.2</v>
      </c>
      <c r="AE111" s="124">
        <v>829410.18</v>
      </c>
      <c r="AF111" s="124">
        <v>148539.14000000001</v>
      </c>
    </row>
    <row r="112" spans="1:35" x14ac:dyDescent="0.25">
      <c r="A112" s="56" t="s">
        <v>1699</v>
      </c>
      <c r="B112" s="123">
        <v>298223.37</v>
      </c>
      <c r="C112" s="123">
        <v>209371.45</v>
      </c>
      <c r="D112" s="123">
        <v>72656.47</v>
      </c>
      <c r="G112" s="56">
        <v>689652.86</v>
      </c>
      <c r="H112" s="56">
        <v>139384.81</v>
      </c>
      <c r="I112" s="287"/>
      <c r="K112" s="275">
        <v>0</v>
      </c>
      <c r="L112" s="275">
        <v>28155.23</v>
      </c>
      <c r="O112" s="56">
        <v>132000</v>
      </c>
      <c r="Q112" s="56">
        <v>7463.88</v>
      </c>
      <c r="R112" s="56">
        <v>1993338.97</v>
      </c>
      <c r="T112" s="100">
        <v>1076322.67</v>
      </c>
      <c r="V112" s="100">
        <v>1718.88</v>
      </c>
      <c r="X112" s="100">
        <v>1541694</v>
      </c>
      <c r="Z112" s="100">
        <v>159549.68</v>
      </c>
      <c r="AA112" s="124">
        <v>1867242</v>
      </c>
      <c r="AE112" s="124">
        <v>762990.05</v>
      </c>
      <c r="AF112" s="124">
        <v>137724.85</v>
      </c>
      <c r="AI112" s="124">
        <v>21450</v>
      </c>
    </row>
    <row r="113" spans="1:35" x14ac:dyDescent="0.25">
      <c r="A113" s="56" t="s">
        <v>1700</v>
      </c>
      <c r="B113" s="123">
        <v>298203.14</v>
      </c>
      <c r="C113" s="123">
        <v>309321.05</v>
      </c>
      <c r="D113" s="123">
        <v>113159.73</v>
      </c>
      <c r="G113" s="56">
        <v>35228.31</v>
      </c>
      <c r="H113" s="56">
        <v>127852.2</v>
      </c>
      <c r="I113" s="287"/>
      <c r="K113" s="275">
        <v>0</v>
      </c>
      <c r="L113" s="275">
        <v>31135.3</v>
      </c>
      <c r="M113" s="275">
        <v>15000</v>
      </c>
      <c r="O113" s="56">
        <v>0</v>
      </c>
      <c r="Q113" s="56">
        <v>0</v>
      </c>
      <c r="R113" s="56">
        <v>3276385.87</v>
      </c>
      <c r="T113" s="100">
        <v>1275088.72</v>
      </c>
      <c r="U113" s="100">
        <v>56658</v>
      </c>
      <c r="V113" s="100">
        <v>2850.82</v>
      </c>
      <c r="X113" s="100">
        <v>200474.5</v>
      </c>
      <c r="Z113" s="100">
        <v>182494.38</v>
      </c>
      <c r="AA113" s="124">
        <v>769650.5</v>
      </c>
      <c r="AE113" s="124">
        <v>762323.95</v>
      </c>
      <c r="AF113" s="124">
        <v>226755.31</v>
      </c>
    </row>
    <row r="114" spans="1:35" x14ac:dyDescent="0.25">
      <c r="A114" s="56" t="s">
        <v>1701</v>
      </c>
      <c r="B114" s="123">
        <v>97593.46</v>
      </c>
      <c r="C114" s="123">
        <v>180856.79</v>
      </c>
      <c r="D114" s="123">
        <v>182267.09</v>
      </c>
      <c r="E114" s="123">
        <v>0</v>
      </c>
      <c r="G114" s="56">
        <v>941559.46</v>
      </c>
      <c r="H114" s="56">
        <v>866076.4</v>
      </c>
      <c r="I114" s="287"/>
      <c r="K114" s="275">
        <v>0</v>
      </c>
      <c r="L114" s="275">
        <v>29725.200000000001</v>
      </c>
      <c r="M114" s="275">
        <v>0</v>
      </c>
      <c r="N114" s="275">
        <v>186.18</v>
      </c>
      <c r="O114" s="56">
        <v>0</v>
      </c>
      <c r="Q114" s="56">
        <v>0</v>
      </c>
      <c r="R114" s="56">
        <v>3690825.96</v>
      </c>
      <c r="T114" s="100">
        <v>1171846.1100000001</v>
      </c>
      <c r="U114" s="100">
        <v>405749</v>
      </c>
      <c r="V114" s="100">
        <v>1375.11</v>
      </c>
      <c r="X114" s="100">
        <v>1382892</v>
      </c>
      <c r="Z114" s="100">
        <v>289681.33</v>
      </c>
      <c r="AA114" s="124">
        <v>1844496</v>
      </c>
      <c r="AE114" s="124">
        <v>1072455.2</v>
      </c>
      <c r="AF114" s="124">
        <v>350694.36</v>
      </c>
    </row>
    <row r="115" spans="1:35" x14ac:dyDescent="0.25">
      <c r="A115" s="56" t="s">
        <v>1702</v>
      </c>
      <c r="B115" s="123">
        <v>604343.39</v>
      </c>
      <c r="C115" s="123">
        <v>270135.40000000002</v>
      </c>
      <c r="D115" s="123">
        <v>74141.13</v>
      </c>
      <c r="G115" s="56">
        <v>152264.29</v>
      </c>
      <c r="H115" s="56">
        <v>187989.66</v>
      </c>
      <c r="I115" s="287"/>
      <c r="K115" s="275">
        <v>0</v>
      </c>
      <c r="L115" s="275">
        <v>31400</v>
      </c>
      <c r="O115" s="56">
        <v>81500</v>
      </c>
      <c r="Q115" s="56">
        <v>0</v>
      </c>
      <c r="R115" s="56">
        <v>1854865.59</v>
      </c>
      <c r="T115" s="100">
        <v>1214883.8700000001</v>
      </c>
      <c r="U115" s="100">
        <v>18500</v>
      </c>
      <c r="V115" s="100">
        <v>4370.71</v>
      </c>
      <c r="X115" s="100">
        <v>1148578.5</v>
      </c>
      <c r="Z115" s="100">
        <v>187936.46</v>
      </c>
      <c r="AA115" s="124">
        <v>1521124.25</v>
      </c>
      <c r="AE115" s="124">
        <v>1124588.92</v>
      </c>
      <c r="AF115" s="124">
        <v>129280.77</v>
      </c>
      <c r="AI115" s="124">
        <v>100000</v>
      </c>
    </row>
    <row r="116" spans="1:35" x14ac:dyDescent="0.25">
      <c r="A116" s="56" t="s">
        <v>1703</v>
      </c>
      <c r="B116" s="123">
        <v>913007.68</v>
      </c>
      <c r="C116" s="123">
        <v>250350.84</v>
      </c>
      <c r="D116" s="123">
        <v>195635.78</v>
      </c>
      <c r="G116" s="56">
        <v>456760.43</v>
      </c>
      <c r="H116" s="56">
        <v>964055.49</v>
      </c>
      <c r="I116" s="287"/>
      <c r="K116" s="275">
        <v>0</v>
      </c>
      <c r="L116" s="275">
        <v>22671.3</v>
      </c>
      <c r="M116" s="275">
        <v>5000</v>
      </c>
      <c r="N116" s="275">
        <v>40000</v>
      </c>
      <c r="O116" s="56">
        <v>456242</v>
      </c>
      <c r="Q116" s="56">
        <v>0</v>
      </c>
      <c r="R116" s="56">
        <v>1808375.97</v>
      </c>
      <c r="T116" s="100">
        <v>2078434.65</v>
      </c>
      <c r="U116" s="100">
        <v>165000</v>
      </c>
      <c r="V116" s="100">
        <v>3638.37</v>
      </c>
      <c r="X116" s="100">
        <v>829961.8</v>
      </c>
      <c r="Z116" s="100">
        <v>182365.03</v>
      </c>
      <c r="AA116" s="124">
        <v>1251197.8</v>
      </c>
      <c r="AE116" s="124">
        <v>1121990.6399999999</v>
      </c>
      <c r="AF116" s="124">
        <v>276261.11</v>
      </c>
    </row>
    <row r="117" spans="1:35" x14ac:dyDescent="0.25">
      <c r="A117" s="56" t="s">
        <v>1704</v>
      </c>
      <c r="B117" s="123">
        <v>299205.28000000003</v>
      </c>
      <c r="C117" s="123">
        <v>232344.75</v>
      </c>
      <c r="D117" s="123">
        <v>207322.55</v>
      </c>
      <c r="G117" s="56">
        <v>341831.39</v>
      </c>
      <c r="H117" s="56">
        <v>469667.68</v>
      </c>
      <c r="I117" s="287"/>
      <c r="K117" s="275">
        <v>2200</v>
      </c>
      <c r="L117" s="275">
        <v>35211.99</v>
      </c>
      <c r="M117" s="275">
        <v>15000</v>
      </c>
      <c r="O117" s="56">
        <v>112120</v>
      </c>
      <c r="Q117" s="56">
        <v>18285.009999999998</v>
      </c>
      <c r="R117" s="56">
        <v>2329931.42</v>
      </c>
      <c r="T117" s="100">
        <v>1234945.43</v>
      </c>
      <c r="U117" s="100">
        <v>212440</v>
      </c>
      <c r="V117" s="100">
        <v>2465.0700000000002</v>
      </c>
      <c r="X117" s="100">
        <v>1580880</v>
      </c>
      <c r="Z117" s="100">
        <v>234072.52</v>
      </c>
      <c r="AA117" s="124">
        <v>1998040</v>
      </c>
      <c r="AE117" s="124">
        <v>917399.08</v>
      </c>
      <c r="AF117" s="124">
        <v>253449.01</v>
      </c>
    </row>
    <row r="118" spans="1:35" x14ac:dyDescent="0.25">
      <c r="A118" s="56" t="s">
        <v>1705</v>
      </c>
      <c r="B118" s="123">
        <v>42679.83</v>
      </c>
      <c r="C118" s="123">
        <v>98086.92</v>
      </c>
      <c r="D118" s="123">
        <v>15323.8</v>
      </c>
      <c r="G118" s="56">
        <v>1496867.18</v>
      </c>
      <c r="H118" s="56">
        <v>407574.51</v>
      </c>
      <c r="I118" s="287"/>
      <c r="K118" s="275">
        <v>303000</v>
      </c>
      <c r="L118" s="275">
        <v>28462.62</v>
      </c>
      <c r="M118" s="275">
        <v>15000</v>
      </c>
      <c r="N118" s="275">
        <v>0</v>
      </c>
      <c r="O118" s="56">
        <v>100500</v>
      </c>
      <c r="Q118" s="56">
        <v>0</v>
      </c>
      <c r="R118" s="56">
        <v>857017.52</v>
      </c>
      <c r="T118" s="100">
        <v>1071837.81</v>
      </c>
      <c r="U118" s="100">
        <v>5000</v>
      </c>
      <c r="V118" s="100">
        <v>874.87</v>
      </c>
      <c r="X118" s="100">
        <v>779109.1</v>
      </c>
      <c r="Z118" s="100">
        <v>1264534.75</v>
      </c>
      <c r="AA118" s="124">
        <v>1288877.1000000001</v>
      </c>
      <c r="AE118" s="124">
        <v>2174440.9</v>
      </c>
      <c r="AF118" s="124">
        <v>192869.39</v>
      </c>
    </row>
    <row r="119" spans="1:35" x14ac:dyDescent="0.25">
      <c r="A119" s="56" t="s">
        <v>1788</v>
      </c>
      <c r="B119" s="123">
        <v>23275.8</v>
      </c>
      <c r="C119" s="123">
        <v>114366.63</v>
      </c>
      <c r="D119" s="123">
        <v>139597.73000000001</v>
      </c>
      <c r="G119" s="56">
        <v>1012625.05</v>
      </c>
      <c r="H119" s="56">
        <v>110952.09</v>
      </c>
      <c r="I119" s="287"/>
      <c r="K119" s="275">
        <v>180000</v>
      </c>
      <c r="L119" s="275">
        <v>26982.9</v>
      </c>
      <c r="N119" s="275">
        <v>604.15</v>
      </c>
      <c r="O119" s="56">
        <v>40000</v>
      </c>
      <c r="Q119" s="56">
        <v>33644.99</v>
      </c>
      <c r="R119" s="56">
        <v>2768353.45</v>
      </c>
      <c r="T119" s="100">
        <v>1044884.96</v>
      </c>
      <c r="U119" s="100">
        <v>96118</v>
      </c>
      <c r="V119" s="100">
        <v>1254.3699999999999</v>
      </c>
      <c r="X119" s="100">
        <v>657468</v>
      </c>
      <c r="Z119" s="100">
        <v>189768.89</v>
      </c>
      <c r="AA119" s="124">
        <v>980316</v>
      </c>
      <c r="AE119" s="124">
        <v>1223963.67</v>
      </c>
      <c r="AF119" s="124">
        <v>268810.96999999997</v>
      </c>
    </row>
    <row r="120" spans="1:35" x14ac:dyDescent="0.25">
      <c r="A120" s="56" t="s">
        <v>1789</v>
      </c>
      <c r="B120" s="123">
        <v>23737.62</v>
      </c>
      <c r="C120" s="123">
        <v>64392.800000000003</v>
      </c>
      <c r="D120" s="123">
        <v>44755.92</v>
      </c>
      <c r="G120" s="56">
        <v>379383.73</v>
      </c>
      <c r="H120" s="56">
        <v>147081.32</v>
      </c>
      <c r="I120" s="287"/>
      <c r="K120" s="275">
        <v>100000</v>
      </c>
      <c r="L120" s="275">
        <v>24870</v>
      </c>
      <c r="M120" s="275">
        <v>0</v>
      </c>
      <c r="O120" s="56">
        <v>43050</v>
      </c>
      <c r="Q120" s="56">
        <v>0</v>
      </c>
      <c r="R120" s="56">
        <v>3313708.59</v>
      </c>
      <c r="T120" s="100">
        <v>1024461.86</v>
      </c>
      <c r="V120" s="100">
        <v>1018.2</v>
      </c>
      <c r="X120" s="100">
        <v>1409913.81</v>
      </c>
      <c r="Z120" s="100">
        <v>224862.07999999999</v>
      </c>
      <c r="AA120" s="124">
        <v>2024259.81</v>
      </c>
      <c r="AE120" s="124">
        <v>999731.63</v>
      </c>
      <c r="AF120" s="124">
        <v>77233.759999999995</v>
      </c>
    </row>
    <row r="121" spans="1:35" x14ac:dyDescent="0.25">
      <c r="A121" s="56" t="s">
        <v>1801</v>
      </c>
      <c r="B121" s="123">
        <v>209835.46</v>
      </c>
      <c r="C121" s="123">
        <v>124078.81</v>
      </c>
      <c r="D121" s="123">
        <v>94808.02</v>
      </c>
      <c r="G121" s="56">
        <v>740110.49</v>
      </c>
      <c r="H121" s="56">
        <v>74677.45</v>
      </c>
      <c r="I121" s="287"/>
      <c r="K121" s="275">
        <v>0</v>
      </c>
      <c r="L121" s="275">
        <v>18978.48</v>
      </c>
      <c r="M121" s="275">
        <v>120000</v>
      </c>
      <c r="Q121" s="56">
        <v>0</v>
      </c>
      <c r="R121" s="56">
        <v>3532326.06</v>
      </c>
      <c r="T121" s="100">
        <v>982871.77</v>
      </c>
      <c r="U121" s="100">
        <v>150000</v>
      </c>
      <c r="V121" s="100">
        <v>1973.27</v>
      </c>
      <c r="X121" s="100">
        <v>1086246</v>
      </c>
      <c r="Z121" s="100">
        <v>208732.12</v>
      </c>
      <c r="AA121" s="124">
        <v>1416130</v>
      </c>
      <c r="AC121" s="124">
        <v>0</v>
      </c>
      <c r="AE121" s="124">
        <v>928105.23</v>
      </c>
      <c r="AF121" s="124">
        <v>193819.6</v>
      </c>
    </row>
    <row r="122" spans="1:35" x14ac:dyDescent="0.25">
      <c r="A122" s="56" t="s">
        <v>1706</v>
      </c>
      <c r="B122" s="123">
        <v>572083.5</v>
      </c>
      <c r="C122" s="123">
        <v>0</v>
      </c>
      <c r="D122" s="123">
        <v>123428.27</v>
      </c>
      <c r="G122" s="56">
        <v>1204031.53</v>
      </c>
      <c r="H122" s="56">
        <v>613085.52</v>
      </c>
      <c r="I122" s="287"/>
      <c r="K122" s="275">
        <v>0</v>
      </c>
      <c r="L122" s="275">
        <v>42127.53</v>
      </c>
      <c r="N122" s="275">
        <v>0</v>
      </c>
      <c r="O122" s="56">
        <v>165000</v>
      </c>
      <c r="Q122" s="56">
        <v>552597.43000000005</v>
      </c>
      <c r="R122" s="56">
        <v>1454124.22</v>
      </c>
      <c r="T122" s="100">
        <v>1941795.78</v>
      </c>
      <c r="U122" s="100">
        <v>138000</v>
      </c>
      <c r="V122" s="100">
        <v>847.39</v>
      </c>
      <c r="X122" s="100">
        <v>1325583</v>
      </c>
      <c r="Z122" s="100">
        <v>272800</v>
      </c>
      <c r="AA122" s="124">
        <v>2337453</v>
      </c>
      <c r="AE122" s="124">
        <v>843358.03</v>
      </c>
      <c r="AF122" s="124">
        <v>335714.64</v>
      </c>
      <c r="AI122" s="124">
        <v>500</v>
      </c>
    </row>
    <row r="123" spans="1:35" x14ac:dyDescent="0.25">
      <c r="A123" s="56" t="s">
        <v>1707</v>
      </c>
      <c r="B123" s="123">
        <v>468503.39</v>
      </c>
      <c r="C123" s="123">
        <v>0</v>
      </c>
      <c r="D123" s="123">
        <v>146739.42000000001</v>
      </c>
      <c r="G123" s="56">
        <v>155393.35</v>
      </c>
      <c r="H123" s="56">
        <v>321931.42</v>
      </c>
      <c r="I123" s="287"/>
      <c r="K123" s="275">
        <v>0</v>
      </c>
      <c r="L123" s="275">
        <v>38100</v>
      </c>
      <c r="N123" s="275">
        <v>29.54</v>
      </c>
      <c r="O123" s="56">
        <v>94000</v>
      </c>
      <c r="Q123" s="56">
        <v>-10</v>
      </c>
      <c r="R123" s="56">
        <v>5145573.0199999996</v>
      </c>
      <c r="T123" s="100">
        <v>1693850.07</v>
      </c>
      <c r="U123" s="100">
        <v>101500</v>
      </c>
      <c r="V123" s="100">
        <v>728.75</v>
      </c>
      <c r="X123" s="100">
        <v>2036755.6</v>
      </c>
      <c r="Z123" s="100">
        <v>448150</v>
      </c>
      <c r="AA123" s="124">
        <v>2878455.6</v>
      </c>
      <c r="AE123" s="124">
        <v>562799.63</v>
      </c>
      <c r="AF123" s="124">
        <v>248788.58</v>
      </c>
    </row>
    <row r="124" spans="1:35" x14ac:dyDescent="0.25">
      <c r="A124" s="56" t="s">
        <v>1708</v>
      </c>
      <c r="B124" s="123">
        <v>131985.04999999999</v>
      </c>
      <c r="C124" s="123">
        <v>0</v>
      </c>
      <c r="D124" s="123">
        <v>53281.599999999999</v>
      </c>
      <c r="G124" s="56">
        <v>-127476</v>
      </c>
      <c r="H124" s="56">
        <v>-1105.03</v>
      </c>
      <c r="I124" s="287"/>
      <c r="L124" s="275">
        <v>33200</v>
      </c>
      <c r="N124" s="275">
        <v>106000</v>
      </c>
      <c r="Q124" s="56">
        <v>-10</v>
      </c>
      <c r="R124" s="56">
        <v>2682156.09</v>
      </c>
      <c r="T124" s="100">
        <v>933713.8</v>
      </c>
      <c r="V124" s="100">
        <v>339.47</v>
      </c>
      <c r="X124" s="100">
        <v>365409.9</v>
      </c>
      <c r="Z124" s="100">
        <v>105600</v>
      </c>
      <c r="AA124" s="124">
        <v>838055.9</v>
      </c>
      <c r="AC124" s="124">
        <v>9640</v>
      </c>
      <c r="AE124" s="124">
        <v>509339.2</v>
      </c>
      <c r="AF124" s="124">
        <v>143581.19</v>
      </c>
    </row>
    <row r="125" spans="1:35" x14ac:dyDescent="0.25">
      <c r="A125" s="56" t="s">
        <v>1709</v>
      </c>
      <c r="B125" s="123">
        <v>235041.62</v>
      </c>
      <c r="C125" s="123">
        <v>0</v>
      </c>
      <c r="D125" s="123">
        <v>32434.720000000001</v>
      </c>
      <c r="G125" s="56">
        <v>620603.28</v>
      </c>
      <c r="H125" s="56">
        <v>47853.99</v>
      </c>
      <c r="I125" s="287"/>
      <c r="K125" s="275">
        <v>0</v>
      </c>
      <c r="L125" s="275">
        <v>26131.3</v>
      </c>
      <c r="O125" s="56">
        <v>0</v>
      </c>
      <c r="Q125" s="56">
        <v>-10</v>
      </c>
      <c r="R125" s="56">
        <v>2132666.9300000002</v>
      </c>
      <c r="T125" s="100">
        <v>1004986.31</v>
      </c>
      <c r="U125" s="100">
        <v>65000</v>
      </c>
      <c r="V125" s="100">
        <v>914.82</v>
      </c>
      <c r="X125" s="100">
        <v>1082850</v>
      </c>
      <c r="Z125" s="100">
        <v>22000</v>
      </c>
      <c r="AA125" s="124">
        <v>1381840</v>
      </c>
      <c r="AE125" s="124">
        <v>686507.21</v>
      </c>
      <c r="AF125" s="124">
        <v>106479.64</v>
      </c>
    </row>
    <row r="126" spans="1:35" x14ac:dyDescent="0.25">
      <c r="A126" s="56" t="s">
        <v>1710</v>
      </c>
      <c r="B126" s="123">
        <v>938232.82</v>
      </c>
      <c r="C126" s="123">
        <v>9581.4599999999991</v>
      </c>
      <c r="D126" s="123">
        <v>135271.29999999999</v>
      </c>
      <c r="G126" s="56">
        <v>951947.87</v>
      </c>
      <c r="H126" s="56">
        <v>297478.86</v>
      </c>
      <c r="I126" s="287"/>
      <c r="K126" s="275">
        <v>0</v>
      </c>
      <c r="L126" s="275">
        <v>47848.800000000003</v>
      </c>
      <c r="N126" s="275">
        <v>347.92</v>
      </c>
      <c r="O126" s="56">
        <v>100000</v>
      </c>
      <c r="Q126" s="56">
        <v>-10</v>
      </c>
      <c r="R126" s="56">
        <v>2748053.22</v>
      </c>
      <c r="T126" s="100">
        <v>2242332.42</v>
      </c>
      <c r="U126" s="100">
        <v>105000</v>
      </c>
      <c r="V126" s="100">
        <v>2268.6</v>
      </c>
      <c r="X126" s="100">
        <v>1301433</v>
      </c>
      <c r="Z126" s="100">
        <v>199600</v>
      </c>
      <c r="AA126" s="124">
        <v>2150933</v>
      </c>
      <c r="AE126" s="124">
        <v>1034700.88</v>
      </c>
      <c r="AF126" s="124">
        <v>154454.64000000001</v>
      </c>
      <c r="AI126" s="124">
        <v>500</v>
      </c>
    </row>
    <row r="127" spans="1:35" x14ac:dyDescent="0.25">
      <c r="A127" s="56" t="s">
        <v>1711</v>
      </c>
      <c r="B127" s="123">
        <v>869549.51</v>
      </c>
      <c r="C127" s="123">
        <v>7386</v>
      </c>
      <c r="D127" s="123">
        <v>97260.49</v>
      </c>
      <c r="G127" s="56">
        <v>292124.88</v>
      </c>
      <c r="H127" s="56">
        <v>563038.73</v>
      </c>
      <c r="I127" s="287"/>
      <c r="K127" s="275">
        <v>2800</v>
      </c>
      <c r="L127" s="275">
        <v>53116.33</v>
      </c>
      <c r="N127" s="275">
        <v>5200</v>
      </c>
      <c r="P127" s="56">
        <v>592794.93999999994</v>
      </c>
      <c r="R127" s="56">
        <v>2326269.85</v>
      </c>
      <c r="T127" s="100">
        <v>1466251.78</v>
      </c>
      <c r="U127" s="100">
        <v>78700</v>
      </c>
      <c r="V127" s="100">
        <v>3065.88</v>
      </c>
      <c r="X127" s="100">
        <v>634410</v>
      </c>
      <c r="Z127" s="100">
        <v>105600</v>
      </c>
      <c r="AA127" s="124">
        <v>1269930</v>
      </c>
      <c r="AE127" s="124">
        <v>716855.72</v>
      </c>
      <c r="AF127" s="124">
        <v>90458.49</v>
      </c>
      <c r="AI127" s="124">
        <v>500</v>
      </c>
    </row>
    <row r="128" spans="1:35" x14ac:dyDescent="0.25">
      <c r="A128" s="56" t="s">
        <v>1712</v>
      </c>
      <c r="B128" s="123">
        <v>233596.89</v>
      </c>
      <c r="C128" s="123">
        <v>0</v>
      </c>
      <c r="D128" s="123">
        <v>150307.85999999999</v>
      </c>
      <c r="G128" s="56">
        <v>2323021.5699999998</v>
      </c>
      <c r="H128" s="56">
        <v>114774.88</v>
      </c>
      <c r="I128" s="287"/>
      <c r="L128" s="275">
        <v>9146.2099999999991</v>
      </c>
      <c r="N128" s="275">
        <v>0</v>
      </c>
      <c r="Q128" s="56">
        <v>-10</v>
      </c>
      <c r="R128" s="56">
        <v>3580405.02</v>
      </c>
      <c r="T128" s="100">
        <v>1386789.13</v>
      </c>
      <c r="V128" s="100">
        <v>313.08</v>
      </c>
      <c r="X128" s="100">
        <v>1348158</v>
      </c>
      <c r="Z128" s="100">
        <v>299280</v>
      </c>
      <c r="AA128" s="124">
        <v>1890998</v>
      </c>
      <c r="AE128" s="124">
        <v>579844.52</v>
      </c>
      <c r="AF128" s="124">
        <v>86558.28</v>
      </c>
      <c r="AI128" s="124">
        <v>7200</v>
      </c>
    </row>
    <row r="129" spans="1:35" x14ac:dyDescent="0.25">
      <c r="A129" s="56" t="s">
        <v>1713</v>
      </c>
      <c r="B129" s="123">
        <v>799137.72</v>
      </c>
      <c r="C129" s="123">
        <v>0</v>
      </c>
      <c r="D129" s="123">
        <v>115009.25</v>
      </c>
      <c r="G129" s="56">
        <v>451241.08</v>
      </c>
      <c r="H129" s="56">
        <v>44010.82</v>
      </c>
      <c r="I129" s="287"/>
      <c r="L129" s="275">
        <v>150300</v>
      </c>
      <c r="N129" s="275">
        <v>150000</v>
      </c>
      <c r="P129" s="56">
        <v>1143371.24</v>
      </c>
      <c r="R129" s="56">
        <v>2242898.44</v>
      </c>
      <c r="T129" s="100">
        <v>836797.05</v>
      </c>
      <c r="V129" s="100">
        <v>2637.82</v>
      </c>
      <c r="X129" s="100">
        <v>1587230</v>
      </c>
      <c r="Z129" s="100">
        <v>57187.82</v>
      </c>
      <c r="AA129" s="124">
        <v>1857310</v>
      </c>
      <c r="AE129" s="124">
        <v>673326.56</v>
      </c>
      <c r="AF129" s="124">
        <v>93882</v>
      </c>
      <c r="AI129" s="124">
        <v>7375</v>
      </c>
    </row>
    <row r="130" spans="1:35" x14ac:dyDescent="0.25">
      <c r="A130" s="56" t="s">
        <v>1790</v>
      </c>
      <c r="B130" s="123">
        <v>221039.06</v>
      </c>
      <c r="C130" s="123">
        <v>0</v>
      </c>
      <c r="D130" s="123">
        <v>87940.18</v>
      </c>
      <c r="G130" s="56">
        <v>1374614</v>
      </c>
      <c r="H130" s="56">
        <v>652759.02</v>
      </c>
      <c r="I130" s="287"/>
      <c r="L130" s="275">
        <v>42893.49</v>
      </c>
      <c r="N130" s="275">
        <v>15000</v>
      </c>
      <c r="P130" s="56">
        <v>-2920440.32</v>
      </c>
      <c r="Q130" s="56">
        <v>-10</v>
      </c>
      <c r="R130" s="56">
        <v>3888577.01</v>
      </c>
      <c r="T130" s="100">
        <v>1229281.6000000001</v>
      </c>
      <c r="U130" s="100">
        <v>78000</v>
      </c>
      <c r="V130" s="100">
        <v>752.87</v>
      </c>
      <c r="X130" s="100">
        <v>1088594</v>
      </c>
      <c r="Z130" s="100">
        <v>85800</v>
      </c>
      <c r="AA130" s="124">
        <v>1444754</v>
      </c>
      <c r="AE130" s="124">
        <v>955985.01</v>
      </c>
      <c r="AF130" s="124">
        <v>39470</v>
      </c>
      <c r="AH130" s="124">
        <v>1840</v>
      </c>
      <c r="AI130" s="124">
        <v>5200</v>
      </c>
    </row>
    <row r="131" spans="1:35" x14ac:dyDescent="0.25">
      <c r="A131" s="56" t="s">
        <v>1791</v>
      </c>
      <c r="B131" s="123">
        <v>195601.59</v>
      </c>
      <c r="C131" s="123">
        <v>0</v>
      </c>
      <c r="D131" s="123">
        <v>26584.19</v>
      </c>
      <c r="G131" s="56">
        <v>1165957.97</v>
      </c>
      <c r="H131" s="56">
        <v>417897.95</v>
      </c>
      <c r="I131" s="287"/>
      <c r="L131" s="275">
        <v>33500</v>
      </c>
      <c r="M131" s="275">
        <v>296106.44</v>
      </c>
      <c r="P131" s="56">
        <v>-2803193.59</v>
      </c>
      <c r="Q131" s="56">
        <v>-10</v>
      </c>
      <c r="R131" s="56">
        <v>3397782.5</v>
      </c>
      <c r="T131" s="100">
        <v>1126267.6100000001</v>
      </c>
      <c r="U131" s="100">
        <v>76600</v>
      </c>
      <c r="V131" s="100">
        <v>482.22</v>
      </c>
      <c r="X131" s="100">
        <v>683910</v>
      </c>
      <c r="Z131" s="100">
        <v>42000</v>
      </c>
      <c r="AA131" s="124">
        <v>1111125</v>
      </c>
      <c r="AE131" s="124">
        <v>590881.01</v>
      </c>
      <c r="AF131" s="124">
        <v>306723</v>
      </c>
      <c r="AI131" s="124">
        <v>6200</v>
      </c>
    </row>
    <row r="132" spans="1:35" x14ac:dyDescent="0.25">
      <c r="A132" s="56" t="s">
        <v>1714</v>
      </c>
      <c r="B132" s="123">
        <v>160211.23000000001</v>
      </c>
      <c r="C132" s="123">
        <v>34387</v>
      </c>
      <c r="D132" s="123">
        <v>86045.46</v>
      </c>
      <c r="G132" s="56">
        <v>707573.75</v>
      </c>
      <c r="H132" s="56">
        <v>142340.6</v>
      </c>
      <c r="I132" s="287"/>
      <c r="K132" s="275">
        <v>10000</v>
      </c>
      <c r="L132" s="275">
        <v>71074.850000000006</v>
      </c>
      <c r="N132" s="275">
        <v>3073</v>
      </c>
      <c r="O132" s="56">
        <v>48010</v>
      </c>
      <c r="Q132" s="56">
        <v>-104556.58</v>
      </c>
      <c r="R132" s="56">
        <v>3801436</v>
      </c>
      <c r="T132" s="100">
        <v>2164980.34</v>
      </c>
      <c r="U132" s="100">
        <v>180100</v>
      </c>
      <c r="V132" s="100">
        <v>582.91</v>
      </c>
      <c r="X132" s="100">
        <v>987012.9</v>
      </c>
      <c r="Z132" s="100">
        <v>327899.34999999998</v>
      </c>
      <c r="AA132" s="124">
        <v>2072962.9</v>
      </c>
      <c r="AD132" s="124">
        <v>12956</v>
      </c>
      <c r="AE132" s="124">
        <v>1410569.26</v>
      </c>
      <c r="AF132" s="124">
        <v>214798.46</v>
      </c>
    </row>
    <row r="133" spans="1:35" x14ac:dyDescent="0.25">
      <c r="A133" s="56" t="s">
        <v>1715</v>
      </c>
      <c r="B133" s="123">
        <v>302814.58</v>
      </c>
      <c r="C133" s="123">
        <v>52588.6</v>
      </c>
      <c r="D133" s="123">
        <v>119406.28</v>
      </c>
      <c r="G133" s="56">
        <v>446739.18</v>
      </c>
      <c r="H133" s="56">
        <v>21613.39</v>
      </c>
      <c r="I133" s="287"/>
      <c r="K133" s="275">
        <v>0</v>
      </c>
      <c r="L133" s="275">
        <v>19465.310000000001</v>
      </c>
      <c r="N133" s="275">
        <v>2212</v>
      </c>
      <c r="O133" s="56">
        <v>0</v>
      </c>
      <c r="Q133" s="56">
        <v>0</v>
      </c>
      <c r="R133" s="56">
        <v>2453088.7400000002</v>
      </c>
      <c r="T133" s="100">
        <v>1672802.96</v>
      </c>
      <c r="U133" s="100">
        <v>22700</v>
      </c>
      <c r="V133" s="100">
        <v>1430.41</v>
      </c>
      <c r="X133" s="100">
        <v>1549315.5</v>
      </c>
      <c r="Z133" s="100">
        <v>350257.7</v>
      </c>
      <c r="AA133" s="124">
        <v>2281140.5</v>
      </c>
      <c r="AC133" s="124">
        <v>62855</v>
      </c>
      <c r="AE133" s="124">
        <v>1308312.1100000001</v>
      </c>
      <c r="AF133" s="124">
        <v>233645</v>
      </c>
    </row>
    <row r="134" spans="1:35" x14ac:dyDescent="0.25">
      <c r="A134" s="56" t="s">
        <v>1716</v>
      </c>
      <c r="B134" s="123">
        <v>489483.1</v>
      </c>
      <c r="C134" s="123">
        <v>31900</v>
      </c>
      <c r="D134" s="123">
        <v>197759.93</v>
      </c>
      <c r="G134" s="56">
        <v>378761.33</v>
      </c>
      <c r="H134" s="56">
        <v>637525.43999999994</v>
      </c>
      <c r="I134" s="287"/>
      <c r="K134" s="275">
        <v>18680</v>
      </c>
      <c r="L134" s="275">
        <v>67137.36</v>
      </c>
      <c r="N134" s="275">
        <v>4376</v>
      </c>
      <c r="O134" s="56">
        <v>27600</v>
      </c>
      <c r="Q134" s="56">
        <v>0</v>
      </c>
      <c r="R134" s="56">
        <v>3154882.42</v>
      </c>
      <c r="T134" s="100">
        <v>3892739.64</v>
      </c>
      <c r="V134" s="100">
        <v>2590.83</v>
      </c>
      <c r="X134" s="100">
        <v>1613840</v>
      </c>
      <c r="Z134" s="100">
        <v>782664.1</v>
      </c>
      <c r="AA134" s="124">
        <v>2933490</v>
      </c>
      <c r="AC134" s="124">
        <v>29210</v>
      </c>
      <c r="AE134" s="124">
        <v>1607933.47</v>
      </c>
      <c r="AF134" s="124">
        <v>91220.46</v>
      </c>
    </row>
    <row r="135" spans="1:35" x14ac:dyDescent="0.25">
      <c r="A135" s="56" t="s">
        <v>1717</v>
      </c>
      <c r="B135" s="123">
        <v>284357.34000000003</v>
      </c>
      <c r="C135" s="123">
        <v>63214.77</v>
      </c>
      <c r="D135" s="123">
        <v>187689.67</v>
      </c>
      <c r="G135" s="56">
        <v>308384.21999999997</v>
      </c>
      <c r="H135" s="56">
        <v>40073.629999999997</v>
      </c>
      <c r="I135" s="287"/>
      <c r="K135" s="275">
        <v>0</v>
      </c>
      <c r="L135" s="275">
        <v>47869.64</v>
      </c>
      <c r="N135" s="275">
        <v>1948</v>
      </c>
      <c r="O135" s="56">
        <v>106640</v>
      </c>
      <c r="R135" s="56">
        <v>2689973.6</v>
      </c>
      <c r="T135" s="100">
        <v>2734453.63</v>
      </c>
      <c r="V135" s="100">
        <v>1503.82</v>
      </c>
      <c r="X135" s="100">
        <v>1063813</v>
      </c>
      <c r="Z135" s="100">
        <v>285000</v>
      </c>
      <c r="AA135" s="124">
        <v>1669013</v>
      </c>
      <c r="AC135" s="124">
        <v>36149</v>
      </c>
      <c r="AE135" s="124">
        <v>1196529.01</v>
      </c>
      <c r="AF135" s="124">
        <v>120370.56</v>
      </c>
    </row>
    <row r="136" spans="1:35" x14ac:dyDescent="0.25">
      <c r="A136" s="56" t="s">
        <v>1718</v>
      </c>
      <c r="B136" s="123">
        <v>281429.71999999997</v>
      </c>
      <c r="C136" s="123">
        <v>23499</v>
      </c>
      <c r="D136" s="123">
        <v>96836.04</v>
      </c>
      <c r="G136" s="56">
        <v>766049.1</v>
      </c>
      <c r="H136" s="56">
        <v>29721.16</v>
      </c>
      <c r="I136" s="287"/>
      <c r="K136" s="275">
        <v>0</v>
      </c>
      <c r="L136" s="275">
        <v>48781.53</v>
      </c>
      <c r="N136" s="275">
        <v>1963</v>
      </c>
      <c r="O136" s="56">
        <v>20000</v>
      </c>
      <c r="Q136" s="56">
        <v>-97559.6</v>
      </c>
      <c r="R136" s="56">
        <v>2072080.16</v>
      </c>
      <c r="T136" s="100">
        <v>1414467.81</v>
      </c>
      <c r="U136" s="100">
        <v>106600</v>
      </c>
      <c r="V136" s="100">
        <v>1897.49</v>
      </c>
      <c r="X136" s="100">
        <v>695719.6</v>
      </c>
      <c r="Z136" s="100">
        <v>275601.42</v>
      </c>
      <c r="AA136" s="124">
        <v>1273904.6000000001</v>
      </c>
      <c r="AC136" s="124">
        <v>16190</v>
      </c>
      <c r="AE136" s="124">
        <v>1293729.8799999999</v>
      </c>
      <c r="AF136" s="124">
        <v>142635.54</v>
      </c>
    </row>
    <row r="137" spans="1:35" x14ac:dyDescent="0.25">
      <c r="A137" s="56" t="s">
        <v>1719</v>
      </c>
      <c r="B137" s="123">
        <v>118648.85</v>
      </c>
      <c r="C137" s="123">
        <v>3000</v>
      </c>
      <c r="D137" s="123">
        <v>331130.2</v>
      </c>
      <c r="G137" s="56">
        <v>449973.49</v>
      </c>
      <c r="H137" s="56">
        <v>44892.29</v>
      </c>
      <c r="I137" s="287"/>
      <c r="L137" s="275">
        <v>64368.63</v>
      </c>
      <c r="N137" s="275">
        <v>3241</v>
      </c>
      <c r="O137" s="56">
        <v>0</v>
      </c>
      <c r="Q137" s="56">
        <v>4205.33</v>
      </c>
      <c r="R137" s="56">
        <v>3517785.78</v>
      </c>
      <c r="T137" s="100">
        <v>1964316.43</v>
      </c>
      <c r="U137" s="100">
        <v>256005</v>
      </c>
      <c r="V137" s="100">
        <v>777.39</v>
      </c>
      <c r="X137" s="100">
        <v>1585661.9</v>
      </c>
      <c r="Z137" s="100">
        <v>311216.37</v>
      </c>
      <c r="AA137" s="124">
        <v>2545446.9</v>
      </c>
      <c r="AC137" s="124">
        <v>16030</v>
      </c>
      <c r="AE137" s="124">
        <v>1293934.48</v>
      </c>
      <c r="AF137" s="124">
        <v>83351.03</v>
      </c>
    </row>
    <row r="138" spans="1:35" x14ac:dyDescent="0.25">
      <c r="A138" s="56" t="s">
        <v>1720</v>
      </c>
      <c r="B138" s="123">
        <v>301256.62</v>
      </c>
      <c r="C138" s="123">
        <v>25019.5</v>
      </c>
      <c r="D138" s="123">
        <v>331365.19</v>
      </c>
      <c r="G138" s="56">
        <v>1150792.24</v>
      </c>
      <c r="H138" s="56">
        <v>188388.37</v>
      </c>
      <c r="I138" s="287"/>
      <c r="K138" s="275">
        <v>79960</v>
      </c>
      <c r="L138" s="275">
        <v>46522.67</v>
      </c>
      <c r="N138" s="275">
        <v>1998</v>
      </c>
      <c r="O138" s="56">
        <v>0</v>
      </c>
      <c r="Q138" s="56">
        <v>0</v>
      </c>
      <c r="R138" s="56">
        <v>2461639.23</v>
      </c>
      <c r="T138" s="100">
        <v>1283593.75</v>
      </c>
      <c r="U138" s="100">
        <v>32500</v>
      </c>
      <c r="V138" s="100">
        <v>1966</v>
      </c>
      <c r="X138" s="100">
        <v>1806878</v>
      </c>
      <c r="Z138" s="100">
        <v>534465</v>
      </c>
      <c r="AA138" s="124">
        <v>2395216</v>
      </c>
      <c r="AC138" s="124">
        <v>28540</v>
      </c>
      <c r="AE138" s="124">
        <v>1121529.72</v>
      </c>
      <c r="AF138" s="124">
        <v>145928.39000000001</v>
      </c>
    </row>
    <row r="139" spans="1:35" x14ac:dyDescent="0.25">
      <c r="A139" s="56" t="s">
        <v>1721</v>
      </c>
      <c r="B139" s="123">
        <v>14153.88</v>
      </c>
      <c r="C139" s="123">
        <v>36067</v>
      </c>
      <c r="D139" s="123">
        <v>225386.88</v>
      </c>
      <c r="G139" s="56">
        <v>2229432.9300000002</v>
      </c>
      <c r="H139" s="56">
        <v>49152.46</v>
      </c>
      <c r="I139" s="287"/>
      <c r="L139" s="275">
        <v>40917.769999999997</v>
      </c>
      <c r="N139" s="275">
        <v>3181</v>
      </c>
      <c r="O139" s="56">
        <v>22210</v>
      </c>
      <c r="P139" s="56">
        <v>-313129.26</v>
      </c>
      <c r="Q139" s="56">
        <v>13280.07</v>
      </c>
      <c r="R139" s="56">
        <v>1490475.39</v>
      </c>
      <c r="T139" s="100">
        <v>1760554.91</v>
      </c>
      <c r="U139" s="100">
        <v>308445</v>
      </c>
      <c r="V139" s="100">
        <v>869.33</v>
      </c>
      <c r="X139" s="100">
        <v>1292418.77</v>
      </c>
      <c r="Z139" s="100">
        <v>330286.03999999998</v>
      </c>
      <c r="AA139" s="124">
        <v>2221818.77</v>
      </c>
      <c r="AC139" s="124">
        <v>8300</v>
      </c>
      <c r="AE139" s="124">
        <v>1428683.32</v>
      </c>
      <c r="AF139" s="124">
        <v>284225.31</v>
      </c>
    </row>
    <row r="140" spans="1:35" x14ac:dyDescent="0.25">
      <c r="A140" s="56" t="s">
        <v>1722</v>
      </c>
      <c r="B140" s="123">
        <v>444236.33</v>
      </c>
      <c r="C140" s="123">
        <v>23608.65</v>
      </c>
      <c r="D140" s="123">
        <v>296573.21999999997</v>
      </c>
      <c r="G140" s="56">
        <v>190572.89</v>
      </c>
      <c r="H140" s="56">
        <v>646568.5</v>
      </c>
      <c r="I140" s="287"/>
      <c r="K140" s="275">
        <v>4095</v>
      </c>
      <c r="L140" s="275">
        <v>53416.800000000003</v>
      </c>
      <c r="N140" s="275">
        <v>3709</v>
      </c>
      <c r="O140" s="56">
        <v>148115</v>
      </c>
      <c r="P140" s="56">
        <v>-278782.13</v>
      </c>
      <c r="Q140" s="56">
        <v>0</v>
      </c>
      <c r="R140" s="56">
        <v>3511106.83</v>
      </c>
      <c r="T140" s="100">
        <v>3076815.47</v>
      </c>
      <c r="U140" s="100">
        <v>127785</v>
      </c>
      <c r="V140" s="100">
        <v>1167.81</v>
      </c>
      <c r="X140" s="100">
        <v>1307119.6000000001</v>
      </c>
      <c r="Z140" s="100">
        <v>790694.56</v>
      </c>
      <c r="AA140" s="124">
        <v>2524352.6</v>
      </c>
      <c r="AC140" s="124">
        <v>38570</v>
      </c>
      <c r="AE140" s="124">
        <v>1525530.68</v>
      </c>
      <c r="AF140" s="124">
        <v>160379.64000000001</v>
      </c>
    </row>
    <row r="141" spans="1:35" x14ac:dyDescent="0.25">
      <c r="A141" s="56" t="s">
        <v>1723</v>
      </c>
      <c r="B141" s="123">
        <v>534541.38</v>
      </c>
      <c r="C141" s="123">
        <v>70213</v>
      </c>
      <c r="D141" s="123">
        <v>122304.92</v>
      </c>
      <c r="G141" s="56">
        <v>515719.89</v>
      </c>
      <c r="H141" s="56">
        <v>95360.74</v>
      </c>
      <c r="I141" s="287"/>
      <c r="K141" s="275">
        <v>0</v>
      </c>
      <c r="L141" s="275">
        <v>63593.79</v>
      </c>
      <c r="N141" s="275">
        <v>1078</v>
      </c>
      <c r="O141" s="56">
        <v>106375</v>
      </c>
      <c r="Q141" s="56">
        <v>0</v>
      </c>
      <c r="R141" s="56">
        <v>1290976.01</v>
      </c>
      <c r="T141" s="100">
        <v>1701626.55</v>
      </c>
      <c r="U141" s="100">
        <v>125255</v>
      </c>
      <c r="V141" s="100">
        <v>1856.48</v>
      </c>
      <c r="X141" s="100">
        <v>1807190</v>
      </c>
      <c r="Z141" s="100">
        <v>291853.67</v>
      </c>
      <c r="AA141" s="124">
        <v>2252790</v>
      </c>
      <c r="AC141" s="124">
        <v>15920</v>
      </c>
      <c r="AE141" s="124">
        <v>1265104.44</v>
      </c>
      <c r="AF141" s="124">
        <v>216318.24</v>
      </c>
    </row>
    <row r="142" spans="1:35" x14ac:dyDescent="0.25">
      <c r="A142" s="56" t="s">
        <v>1724</v>
      </c>
      <c r="B142" s="123">
        <v>228574.68</v>
      </c>
      <c r="C142" s="123">
        <v>1700</v>
      </c>
      <c r="D142" s="123">
        <v>126270.81</v>
      </c>
      <c r="G142" s="56">
        <v>542067.72</v>
      </c>
      <c r="H142" s="56">
        <v>54272.33</v>
      </c>
      <c r="I142" s="287"/>
      <c r="L142" s="275">
        <v>45708.37</v>
      </c>
      <c r="N142" s="275">
        <v>2136</v>
      </c>
      <c r="Q142" s="56">
        <v>0</v>
      </c>
      <c r="R142" s="56">
        <v>431311.75</v>
      </c>
      <c r="T142" s="100">
        <v>2519055.4300000002</v>
      </c>
      <c r="V142" s="100">
        <v>599.59</v>
      </c>
      <c r="X142" s="100">
        <v>971860.2</v>
      </c>
      <c r="Z142" s="100">
        <v>304154.56</v>
      </c>
      <c r="AA142" s="124">
        <v>1790640.2</v>
      </c>
      <c r="AC142" s="124">
        <v>7620</v>
      </c>
      <c r="AE142" s="124">
        <v>709577.59</v>
      </c>
      <c r="AF142" s="124">
        <v>188038.41</v>
      </c>
    </row>
    <row r="143" spans="1:35" x14ac:dyDescent="0.25">
      <c r="A143" s="56" t="s">
        <v>1725</v>
      </c>
      <c r="B143" s="123">
        <v>274663.46000000002</v>
      </c>
      <c r="C143" s="123">
        <v>51789.5</v>
      </c>
      <c r="D143" s="123">
        <v>156595.42000000001</v>
      </c>
      <c r="G143" s="56">
        <v>741192.95</v>
      </c>
      <c r="H143" s="56">
        <v>131486.97</v>
      </c>
      <c r="I143" s="287"/>
      <c r="K143" s="275">
        <v>0</v>
      </c>
      <c r="L143" s="275">
        <v>53777.91</v>
      </c>
      <c r="N143" s="275">
        <v>1857</v>
      </c>
      <c r="O143" s="56">
        <v>64900</v>
      </c>
      <c r="Q143" s="56">
        <v>0</v>
      </c>
      <c r="R143" s="56">
        <v>2115546</v>
      </c>
      <c r="T143" s="100">
        <v>1692970.98</v>
      </c>
      <c r="U143" s="100">
        <v>81100</v>
      </c>
      <c r="V143" s="100">
        <v>1341.67</v>
      </c>
      <c r="X143" s="100">
        <v>1122831.8</v>
      </c>
      <c r="Z143" s="100">
        <v>276425.78000000003</v>
      </c>
      <c r="AA143" s="124">
        <v>1715506.8</v>
      </c>
      <c r="AE143" s="124">
        <v>1117903.1000000001</v>
      </c>
      <c r="AF143" s="124">
        <v>182177.93</v>
      </c>
    </row>
    <row r="144" spans="1:35" x14ac:dyDescent="0.25">
      <c r="A144" s="56" t="s">
        <v>1726</v>
      </c>
      <c r="B144" s="123">
        <v>162569.72</v>
      </c>
      <c r="C144" s="123">
        <v>900</v>
      </c>
      <c r="D144" s="123">
        <v>110958.29</v>
      </c>
      <c r="G144" s="56">
        <v>1345019.94</v>
      </c>
      <c r="H144" s="56">
        <v>15311.29</v>
      </c>
      <c r="I144" s="287"/>
      <c r="K144" s="275">
        <v>1348</v>
      </c>
      <c r="L144" s="275">
        <v>39776.480000000003</v>
      </c>
      <c r="N144" s="275">
        <v>1397.5</v>
      </c>
      <c r="O144" s="56">
        <v>0</v>
      </c>
      <c r="Q144" s="56">
        <v>0</v>
      </c>
      <c r="R144" s="56">
        <v>2263113.85</v>
      </c>
      <c r="T144" s="100">
        <v>1074512.08</v>
      </c>
      <c r="U144" s="100">
        <v>74490</v>
      </c>
      <c r="V144" s="100">
        <v>720.18</v>
      </c>
      <c r="X144" s="100">
        <v>1339168</v>
      </c>
      <c r="Z144" s="100">
        <v>259119</v>
      </c>
      <c r="AA144" s="124">
        <v>1800086.5</v>
      </c>
      <c r="AC144" s="124">
        <v>24360</v>
      </c>
      <c r="AE144" s="124">
        <v>747733.2</v>
      </c>
      <c r="AF144" s="124">
        <v>186582.33</v>
      </c>
    </row>
    <row r="145" spans="1:35" x14ac:dyDescent="0.25">
      <c r="A145" s="56" t="s">
        <v>1727</v>
      </c>
      <c r="B145" s="123">
        <v>160066.4</v>
      </c>
      <c r="C145" s="123">
        <v>10000</v>
      </c>
      <c r="D145" s="123">
        <v>311793.94</v>
      </c>
      <c r="G145" s="56">
        <v>756671.6</v>
      </c>
      <c r="H145" s="56">
        <v>35014.39</v>
      </c>
      <c r="I145" s="287"/>
      <c r="K145" s="275">
        <v>0</v>
      </c>
      <c r="L145" s="275">
        <v>61520.800000000003</v>
      </c>
      <c r="N145" s="275">
        <v>2672</v>
      </c>
      <c r="O145" s="56">
        <v>57000</v>
      </c>
      <c r="Q145" s="56">
        <v>0</v>
      </c>
      <c r="R145" s="56">
        <v>2512572.4500000002</v>
      </c>
      <c r="T145" s="100">
        <v>1895799.21</v>
      </c>
      <c r="U145" s="100">
        <v>123710</v>
      </c>
      <c r="V145" s="100">
        <v>587.41</v>
      </c>
      <c r="X145" s="100">
        <v>2155381.2000000002</v>
      </c>
      <c r="Z145" s="100">
        <v>292292</v>
      </c>
      <c r="AA145" s="124">
        <v>2976453.2</v>
      </c>
      <c r="AC145" s="124">
        <v>16120</v>
      </c>
      <c r="AE145" s="124">
        <v>1150451.55</v>
      </c>
      <c r="AF145" s="124">
        <v>83832.649999999994</v>
      </c>
    </row>
    <row r="146" spans="1:35" x14ac:dyDescent="0.25">
      <c r="A146" s="56" t="s">
        <v>1728</v>
      </c>
      <c r="B146" s="123">
        <v>106235.8</v>
      </c>
      <c r="C146" s="123">
        <v>33013</v>
      </c>
      <c r="D146" s="123">
        <v>142868.29999999999</v>
      </c>
      <c r="G146" s="56">
        <v>2063804.7</v>
      </c>
      <c r="H146" s="56">
        <v>844297.05</v>
      </c>
      <c r="I146" s="287"/>
      <c r="K146" s="275">
        <v>0</v>
      </c>
      <c r="L146" s="275">
        <v>58898.27</v>
      </c>
      <c r="N146" s="275">
        <v>2404</v>
      </c>
      <c r="O146" s="56">
        <v>0</v>
      </c>
      <c r="Q146" s="56">
        <v>0</v>
      </c>
      <c r="R146" s="56">
        <v>1298036.29</v>
      </c>
      <c r="T146" s="100">
        <v>2294526.2400000002</v>
      </c>
      <c r="U146" s="100">
        <v>336196</v>
      </c>
      <c r="V146" s="100">
        <v>1362.59</v>
      </c>
      <c r="X146" s="100">
        <v>1160245.69</v>
      </c>
      <c r="Z146" s="100">
        <v>740274.9</v>
      </c>
      <c r="AA146" s="124">
        <v>1905205.69</v>
      </c>
      <c r="AE146" s="124">
        <v>1456551.57</v>
      </c>
      <c r="AF146" s="124">
        <v>448632.3</v>
      </c>
    </row>
    <row r="147" spans="1:35" x14ac:dyDescent="0.25">
      <c r="A147" s="56" t="s">
        <v>1729</v>
      </c>
      <c r="B147" s="123">
        <v>93021.71</v>
      </c>
      <c r="C147" s="123">
        <v>30978.7</v>
      </c>
      <c r="D147" s="123">
        <v>674809.94</v>
      </c>
      <c r="G147" s="56">
        <v>790031.21</v>
      </c>
      <c r="H147" s="56">
        <v>265249.84999999998</v>
      </c>
      <c r="I147" s="287"/>
      <c r="K147" s="275">
        <v>63</v>
      </c>
      <c r="L147" s="275">
        <v>5106.58</v>
      </c>
      <c r="Q147" s="56">
        <v>0</v>
      </c>
      <c r="R147" s="56">
        <v>1854562.35</v>
      </c>
      <c r="T147" s="100">
        <v>1748329.94</v>
      </c>
      <c r="U147" s="100">
        <v>15000</v>
      </c>
      <c r="V147" s="100">
        <v>1285.1099999999999</v>
      </c>
      <c r="X147" s="100">
        <v>848232</v>
      </c>
      <c r="Z147" s="100">
        <v>260662.91</v>
      </c>
      <c r="AA147" s="124">
        <v>1856312</v>
      </c>
      <c r="AC147" s="124">
        <v>1800</v>
      </c>
      <c r="AE147" s="124">
        <v>826132.57</v>
      </c>
      <c r="AF147" s="124">
        <v>222186.49</v>
      </c>
    </row>
    <row r="148" spans="1:35" x14ac:dyDescent="0.25">
      <c r="A148" s="56" t="s">
        <v>1730</v>
      </c>
      <c r="B148" s="123">
        <v>668439.06999999995</v>
      </c>
      <c r="C148" s="123">
        <v>22134.400000000001</v>
      </c>
      <c r="D148" s="123">
        <v>57368.74</v>
      </c>
      <c r="G148" s="56">
        <v>1020235.75</v>
      </c>
      <c r="H148" s="56">
        <v>507194.86</v>
      </c>
      <c r="I148" s="287"/>
      <c r="K148" s="275">
        <v>0</v>
      </c>
      <c r="L148" s="275">
        <v>2100</v>
      </c>
      <c r="Q148" s="56">
        <v>0</v>
      </c>
      <c r="R148" s="56">
        <v>3974625.34</v>
      </c>
      <c r="T148" s="100">
        <v>2078207.47</v>
      </c>
      <c r="U148" s="100">
        <v>152710</v>
      </c>
      <c r="V148" s="100">
        <v>4303.1400000000003</v>
      </c>
      <c r="X148" s="100">
        <v>962388</v>
      </c>
      <c r="Z148" s="100">
        <v>326580.34999999998</v>
      </c>
      <c r="AA148" s="124">
        <v>1957308</v>
      </c>
      <c r="AC148" s="124">
        <v>1800</v>
      </c>
      <c r="AE148" s="124">
        <v>1018397.84</v>
      </c>
      <c r="AF148" s="124">
        <v>371698.92</v>
      </c>
    </row>
    <row r="149" spans="1:35" x14ac:dyDescent="0.25">
      <c r="A149" s="56" t="s">
        <v>1731</v>
      </c>
      <c r="B149" s="123">
        <v>350470.3</v>
      </c>
      <c r="C149" s="123">
        <v>3998</v>
      </c>
      <c r="D149" s="123">
        <v>42586.92</v>
      </c>
      <c r="G149" s="56">
        <v>1122952.77</v>
      </c>
      <c r="H149" s="56">
        <v>386285.01</v>
      </c>
      <c r="I149" s="287">
        <v>3500</v>
      </c>
      <c r="K149" s="275">
        <v>0</v>
      </c>
      <c r="L149" s="275">
        <v>1262.5999999999999</v>
      </c>
      <c r="Q149" s="56">
        <v>0</v>
      </c>
      <c r="R149" s="56">
        <v>2427116.52</v>
      </c>
      <c r="T149" s="100">
        <v>1107959.8500000001</v>
      </c>
      <c r="U149" s="100">
        <v>176064</v>
      </c>
      <c r="V149" s="100">
        <v>2274.92</v>
      </c>
      <c r="X149" s="100">
        <v>1744947.3</v>
      </c>
      <c r="Z149" s="100">
        <v>175547.55</v>
      </c>
      <c r="AA149" s="124">
        <v>2023547.3</v>
      </c>
      <c r="AC149" s="124">
        <v>1800</v>
      </c>
      <c r="AE149" s="124">
        <v>936594.15</v>
      </c>
      <c r="AF149" s="124">
        <v>257028.69</v>
      </c>
      <c r="AI149" s="124">
        <v>41200</v>
      </c>
    </row>
    <row r="150" spans="1:35" x14ac:dyDescent="0.25">
      <c r="A150" s="56" t="s">
        <v>1732</v>
      </c>
      <c r="B150" s="123">
        <v>371600.3</v>
      </c>
      <c r="C150" s="123">
        <v>9606.84</v>
      </c>
      <c r="D150" s="123">
        <v>227785.59</v>
      </c>
      <c r="G150" s="56">
        <v>978209.49</v>
      </c>
      <c r="H150" s="56">
        <v>587102.96</v>
      </c>
      <c r="I150" s="287"/>
      <c r="K150" s="275">
        <v>440</v>
      </c>
      <c r="L150" s="275">
        <v>0</v>
      </c>
      <c r="N150" s="275">
        <v>2005.62</v>
      </c>
      <c r="Q150" s="56">
        <v>0</v>
      </c>
      <c r="R150" s="56">
        <v>2538450.7999999998</v>
      </c>
      <c r="T150" s="100">
        <v>1340583.99</v>
      </c>
      <c r="U150" s="100">
        <v>169880</v>
      </c>
      <c r="V150" s="100">
        <v>2848.57</v>
      </c>
      <c r="X150" s="100">
        <v>2345422</v>
      </c>
      <c r="Z150" s="100">
        <v>386820.47</v>
      </c>
      <c r="AA150" s="124">
        <v>2962026</v>
      </c>
      <c r="AC150" s="124">
        <v>1800</v>
      </c>
      <c r="AE150" s="124">
        <v>1039003.89</v>
      </c>
      <c r="AF150" s="124">
        <v>372195.32</v>
      </c>
      <c r="AI150" s="124">
        <v>16095</v>
      </c>
    </row>
    <row r="151" spans="1:35" x14ac:dyDescent="0.25">
      <c r="A151" s="56" t="s">
        <v>1733</v>
      </c>
      <c r="B151" s="123">
        <v>351745.87</v>
      </c>
      <c r="C151" s="123">
        <v>69760.61</v>
      </c>
      <c r="D151" s="123">
        <v>347094.99</v>
      </c>
      <c r="G151" s="56">
        <v>1074223.69</v>
      </c>
      <c r="H151" s="56">
        <v>461867.99</v>
      </c>
      <c r="I151" s="287"/>
      <c r="K151" s="275">
        <v>2260</v>
      </c>
      <c r="L151" s="275">
        <v>159120.79999999999</v>
      </c>
      <c r="Q151" s="56">
        <v>0</v>
      </c>
      <c r="R151" s="56">
        <v>3053279.47</v>
      </c>
      <c r="T151" s="100">
        <v>2475721.75</v>
      </c>
      <c r="U151" s="100">
        <v>187400</v>
      </c>
      <c r="V151" s="100">
        <v>2345.77</v>
      </c>
      <c r="X151" s="100">
        <v>1169448</v>
      </c>
      <c r="Z151" s="100">
        <v>308798.43</v>
      </c>
      <c r="AA151" s="124">
        <v>1984908</v>
      </c>
      <c r="AC151" s="124">
        <v>1800</v>
      </c>
      <c r="AE151" s="124">
        <v>1148492.25</v>
      </c>
      <c r="AF151" s="124">
        <v>236777.63</v>
      </c>
    </row>
    <row r="152" spans="1:35" x14ac:dyDescent="0.25">
      <c r="A152" s="56" t="s">
        <v>1734</v>
      </c>
      <c r="B152" s="123">
        <v>136064.37</v>
      </c>
      <c r="C152" s="123">
        <v>8776.25</v>
      </c>
      <c r="D152" s="123">
        <v>49158.5</v>
      </c>
      <c r="G152" s="56">
        <v>268328.28000000003</v>
      </c>
      <c r="H152" s="56">
        <v>242098.01</v>
      </c>
      <c r="I152" s="287"/>
      <c r="L152" s="275">
        <v>43800</v>
      </c>
      <c r="Q152" s="56">
        <v>0</v>
      </c>
      <c r="R152" s="56">
        <v>1819262.69</v>
      </c>
      <c r="T152" s="100">
        <v>1610536.73</v>
      </c>
      <c r="U152" s="100">
        <v>256285</v>
      </c>
      <c r="V152" s="100">
        <v>1581.21</v>
      </c>
      <c r="X152" s="100">
        <v>1167390</v>
      </c>
      <c r="Z152" s="100">
        <v>364701.39</v>
      </c>
      <c r="AA152" s="124">
        <v>1993390</v>
      </c>
      <c r="AC152" s="124">
        <v>1800</v>
      </c>
      <c r="AE152" s="124">
        <v>883517.54</v>
      </c>
      <c r="AF152" s="124">
        <v>194070.11</v>
      </c>
    </row>
    <row r="153" spans="1:35" x14ac:dyDescent="0.25">
      <c r="A153" s="56" t="s">
        <v>1735</v>
      </c>
      <c r="B153" s="123">
        <v>41555.53</v>
      </c>
      <c r="C153" s="123">
        <v>57644</v>
      </c>
      <c r="D153" s="123">
        <v>511797.75</v>
      </c>
      <c r="G153" s="56">
        <v>1063198.1599999999</v>
      </c>
      <c r="H153" s="56">
        <v>217748.85</v>
      </c>
      <c r="I153" s="287"/>
      <c r="K153" s="275">
        <v>6930</v>
      </c>
      <c r="L153" s="275">
        <v>0</v>
      </c>
      <c r="Q153" s="56">
        <v>0</v>
      </c>
      <c r="R153" s="56">
        <v>2522678.58</v>
      </c>
      <c r="T153" s="100">
        <v>1092745.77</v>
      </c>
      <c r="U153" s="100">
        <v>239400</v>
      </c>
      <c r="V153" s="100">
        <v>893.81</v>
      </c>
      <c r="X153" s="100">
        <v>2113944</v>
      </c>
      <c r="Z153" s="100">
        <v>255688.27</v>
      </c>
      <c r="AA153" s="124">
        <v>2494184</v>
      </c>
      <c r="AC153" s="124">
        <v>8500</v>
      </c>
      <c r="AE153" s="124">
        <v>1076182.92</v>
      </c>
      <c r="AF153" s="124">
        <v>255521.96</v>
      </c>
    </row>
    <row r="154" spans="1:35" x14ac:dyDescent="0.25">
      <c r="A154" s="56" t="s">
        <v>1736</v>
      </c>
      <c r="B154" s="123">
        <v>223017.45</v>
      </c>
      <c r="C154" s="123">
        <v>1697.5</v>
      </c>
      <c r="D154" s="123">
        <v>93292</v>
      </c>
      <c r="G154" s="56">
        <v>1343977.99</v>
      </c>
      <c r="H154" s="56">
        <v>370310.26</v>
      </c>
      <c r="I154" s="287"/>
      <c r="K154" s="275">
        <v>3340</v>
      </c>
      <c r="L154" s="275">
        <v>39390.559999999998</v>
      </c>
      <c r="Q154" s="56">
        <v>0</v>
      </c>
      <c r="R154" s="56">
        <v>4801199.47</v>
      </c>
      <c r="T154" s="100">
        <v>1458018</v>
      </c>
      <c r="U154" s="100">
        <v>111650</v>
      </c>
      <c r="V154" s="100">
        <v>576.41999999999996</v>
      </c>
      <c r="X154" s="100">
        <v>274747.75</v>
      </c>
      <c r="Z154" s="100">
        <v>323790.90999999997</v>
      </c>
      <c r="AA154" s="124">
        <v>1006587.75</v>
      </c>
      <c r="AC154" s="124">
        <v>1800</v>
      </c>
      <c r="AE154" s="124">
        <v>874512.9</v>
      </c>
      <c r="AF154" s="124">
        <v>411320.96</v>
      </c>
    </row>
    <row r="155" spans="1:35" x14ac:dyDescent="0.25">
      <c r="A155" s="56" t="s">
        <v>1737</v>
      </c>
      <c r="B155" s="123">
        <v>55735.23</v>
      </c>
      <c r="C155" s="123">
        <v>21588.15</v>
      </c>
      <c r="D155" s="123">
        <v>281462.98</v>
      </c>
      <c r="G155" s="56">
        <v>826419.46</v>
      </c>
      <c r="H155" s="56">
        <v>270162.03999999998</v>
      </c>
      <c r="I155" s="287"/>
      <c r="K155" s="275">
        <v>102000</v>
      </c>
      <c r="L155" s="275">
        <v>100833.13</v>
      </c>
      <c r="N155" s="275">
        <v>0</v>
      </c>
      <c r="Q155" s="56">
        <v>0</v>
      </c>
      <c r="R155" s="56">
        <v>5209136.26</v>
      </c>
      <c r="T155" s="100">
        <v>1591786.76</v>
      </c>
      <c r="U155" s="100">
        <v>256700</v>
      </c>
      <c r="V155" s="100">
        <v>753.29</v>
      </c>
      <c r="X155" s="100">
        <v>1670172</v>
      </c>
      <c r="Z155" s="100">
        <v>323244.38</v>
      </c>
      <c r="AA155" s="124">
        <v>2466612</v>
      </c>
      <c r="AC155" s="124">
        <v>1800</v>
      </c>
      <c r="AE155" s="124">
        <v>1052777.18</v>
      </c>
      <c r="AF155" s="124">
        <v>425356.67</v>
      </c>
    </row>
    <row r="156" spans="1:35" x14ac:dyDescent="0.25">
      <c r="A156" s="56" t="s">
        <v>1738</v>
      </c>
      <c r="B156" s="123">
        <v>325394.82</v>
      </c>
      <c r="C156" s="123">
        <v>25902.65</v>
      </c>
      <c r="D156" s="123">
        <v>195045.22</v>
      </c>
      <c r="G156" s="56">
        <v>997357.15</v>
      </c>
      <c r="H156" s="56">
        <v>187971.66</v>
      </c>
      <c r="I156" s="287"/>
      <c r="K156" s="275">
        <v>0</v>
      </c>
      <c r="L156" s="275">
        <v>43801.24</v>
      </c>
      <c r="Q156" s="56">
        <v>0</v>
      </c>
      <c r="R156" s="56">
        <v>2453318.4700000002</v>
      </c>
      <c r="T156" s="100">
        <v>1026497.24</v>
      </c>
      <c r="U156" s="100">
        <v>218000</v>
      </c>
      <c r="V156" s="100">
        <v>1699.79</v>
      </c>
      <c r="X156" s="100">
        <v>946512</v>
      </c>
      <c r="Z156" s="100">
        <v>271383.53000000003</v>
      </c>
      <c r="AA156" s="124">
        <v>1226859.5</v>
      </c>
      <c r="AC156" s="124">
        <v>1800</v>
      </c>
      <c r="AE156" s="124">
        <v>1042798.66</v>
      </c>
      <c r="AF156" s="124">
        <v>292588.26</v>
      </c>
    </row>
    <row r="157" spans="1:35" x14ac:dyDescent="0.25">
      <c r="A157" s="56" t="s">
        <v>1739</v>
      </c>
      <c r="B157" s="123">
        <v>278569.78999999998</v>
      </c>
      <c r="C157" s="123">
        <v>235712.54</v>
      </c>
      <c r="D157" s="123">
        <v>190737.94</v>
      </c>
      <c r="G157" s="56">
        <v>342677.31</v>
      </c>
      <c r="H157" s="56">
        <v>1475883.04</v>
      </c>
      <c r="I157" s="287"/>
      <c r="K157" s="275">
        <v>10540</v>
      </c>
      <c r="L157" s="275">
        <v>5602.34</v>
      </c>
      <c r="O157" s="56">
        <v>3100</v>
      </c>
      <c r="Q157" s="56">
        <v>-2830682.68</v>
      </c>
      <c r="R157" s="56">
        <v>4517827.99</v>
      </c>
      <c r="T157" s="100">
        <v>1956793.3</v>
      </c>
      <c r="U157" s="100">
        <v>246220</v>
      </c>
      <c r="V157" s="100">
        <v>2130.23</v>
      </c>
      <c r="X157" s="100">
        <v>1688022</v>
      </c>
      <c r="Z157" s="100">
        <v>1515027.47</v>
      </c>
      <c r="AA157" s="124">
        <v>2318592</v>
      </c>
      <c r="AC157" s="124">
        <v>1800</v>
      </c>
      <c r="AD157" s="124">
        <v>1640</v>
      </c>
      <c r="AE157" s="124">
        <v>1562104.43</v>
      </c>
      <c r="AF157" s="124">
        <v>406172.28</v>
      </c>
    </row>
    <row r="158" spans="1:35" x14ac:dyDescent="0.25">
      <c r="A158" s="56" t="s">
        <v>1740</v>
      </c>
      <c r="B158" s="123">
        <v>383275.39</v>
      </c>
      <c r="C158" s="123">
        <v>0</v>
      </c>
      <c r="D158" s="123">
        <v>61496.75</v>
      </c>
      <c r="G158" s="56">
        <v>666378.78</v>
      </c>
      <c r="H158" s="56">
        <v>190546.18</v>
      </c>
      <c r="I158" s="287"/>
      <c r="K158" s="275">
        <v>0</v>
      </c>
      <c r="L158" s="275">
        <v>33958</v>
      </c>
      <c r="Q158" s="56">
        <v>0</v>
      </c>
      <c r="R158" s="56">
        <v>3061336.79</v>
      </c>
      <c r="T158" s="100">
        <v>1713521.35</v>
      </c>
      <c r="U158" s="100">
        <v>153350</v>
      </c>
      <c r="V158" s="100">
        <v>1684.57</v>
      </c>
      <c r="X158" s="100">
        <v>1353534</v>
      </c>
      <c r="Z158" s="100">
        <v>340615.36</v>
      </c>
      <c r="AA158" s="124">
        <v>2039194</v>
      </c>
      <c r="AC158" s="124">
        <v>1800</v>
      </c>
      <c r="AE158" s="124">
        <v>1136842.8500000001</v>
      </c>
      <c r="AF158" s="124">
        <v>295701.44</v>
      </c>
    </row>
    <row r="159" spans="1:35" x14ac:dyDescent="0.25">
      <c r="A159" s="56" t="s">
        <v>1741</v>
      </c>
      <c r="B159" s="123">
        <v>210068.85</v>
      </c>
      <c r="C159" s="123">
        <v>1040.8499999999999</v>
      </c>
      <c r="D159" s="123">
        <v>262275.96999999997</v>
      </c>
      <c r="G159" s="56">
        <v>1802828.79</v>
      </c>
      <c r="H159" s="56">
        <v>547436.65</v>
      </c>
      <c r="I159" s="287"/>
      <c r="K159" s="275">
        <v>0</v>
      </c>
      <c r="L159" s="275">
        <v>132558.59</v>
      </c>
      <c r="Q159" s="56">
        <v>0</v>
      </c>
      <c r="R159" s="56">
        <v>2227904.62</v>
      </c>
      <c r="T159" s="100">
        <v>1218726.04</v>
      </c>
      <c r="U159" s="100">
        <v>119750</v>
      </c>
      <c r="V159" s="100">
        <v>899.42</v>
      </c>
      <c r="X159" s="100">
        <v>1207912.2</v>
      </c>
      <c r="Z159" s="100">
        <v>246395.87</v>
      </c>
      <c r="AA159" s="124">
        <v>1735762.2</v>
      </c>
      <c r="AC159" s="124">
        <v>47522</v>
      </c>
      <c r="AE159" s="124">
        <v>878366.3</v>
      </c>
      <c r="AF159" s="124">
        <v>100281.92</v>
      </c>
    </row>
    <row r="160" spans="1:35" x14ac:dyDescent="0.25">
      <c r="A160" s="56" t="s">
        <v>1742</v>
      </c>
      <c r="B160" s="123">
        <v>291157.87</v>
      </c>
      <c r="C160" s="123">
        <v>68071.100000000006</v>
      </c>
      <c r="D160" s="123">
        <v>250398.15</v>
      </c>
      <c r="G160" s="56">
        <v>1442162.29</v>
      </c>
      <c r="H160" s="56">
        <v>310537.43</v>
      </c>
      <c r="I160" s="287"/>
      <c r="K160" s="275">
        <v>0</v>
      </c>
      <c r="L160" s="275">
        <v>50631.3</v>
      </c>
      <c r="Q160" s="56">
        <v>178064.56</v>
      </c>
      <c r="R160" s="56">
        <v>1652500.79</v>
      </c>
      <c r="T160" s="100">
        <v>1533289.63</v>
      </c>
      <c r="U160" s="100">
        <v>241825</v>
      </c>
      <c r="V160" s="100">
        <v>1528.26</v>
      </c>
      <c r="X160" s="100">
        <v>664175.25</v>
      </c>
      <c r="Z160" s="100">
        <v>252216.83</v>
      </c>
      <c r="AA160" s="124">
        <v>1427519.25</v>
      </c>
      <c r="AC160" s="124">
        <v>1800</v>
      </c>
      <c r="AE160" s="124">
        <v>841331.42</v>
      </c>
      <c r="AF160" s="124">
        <v>222907.24</v>
      </c>
    </row>
    <row r="161" spans="1:35" x14ac:dyDescent="0.25">
      <c r="A161" s="56" t="s">
        <v>1743</v>
      </c>
      <c r="B161" s="123">
        <v>417152.4</v>
      </c>
      <c r="C161" s="123">
        <v>0</v>
      </c>
      <c r="D161" s="123">
        <v>54835.99</v>
      </c>
      <c r="G161" s="56">
        <v>1373769.85</v>
      </c>
      <c r="H161" s="56">
        <v>441616.67</v>
      </c>
      <c r="I161" s="287"/>
      <c r="L161" s="275">
        <v>82168.570000000007</v>
      </c>
      <c r="Q161" s="56">
        <v>0</v>
      </c>
      <c r="R161" s="56">
        <v>2038406.69</v>
      </c>
      <c r="T161" s="100">
        <v>1359189.38</v>
      </c>
      <c r="U161" s="100">
        <v>220040</v>
      </c>
      <c r="V161" s="100">
        <v>2735.24</v>
      </c>
      <c r="X161" s="100">
        <v>1020642</v>
      </c>
      <c r="Z161" s="100">
        <v>171867.04</v>
      </c>
      <c r="AA161" s="124">
        <v>1466102</v>
      </c>
      <c r="AE161" s="124">
        <v>1158689.96</v>
      </c>
      <c r="AF161" s="124">
        <v>483829.14</v>
      </c>
    </row>
    <row r="162" spans="1:35" x14ac:dyDescent="0.25">
      <c r="A162" s="56" t="s">
        <v>1744</v>
      </c>
      <c r="B162" s="123">
        <v>245672.59</v>
      </c>
      <c r="C162" s="123">
        <v>4066.75</v>
      </c>
      <c r="D162" s="123">
        <v>61062.74</v>
      </c>
      <c r="G162" s="56">
        <v>1238733.27</v>
      </c>
      <c r="H162" s="56">
        <v>366641.67</v>
      </c>
      <c r="I162" s="287"/>
      <c r="K162" s="275">
        <v>0</v>
      </c>
      <c r="L162" s="275">
        <v>1800</v>
      </c>
      <c r="Q162" s="56">
        <v>0</v>
      </c>
      <c r="R162" s="56">
        <v>2546107.46</v>
      </c>
      <c r="T162" s="100">
        <v>1638155.88</v>
      </c>
      <c r="U162" s="100">
        <v>132980</v>
      </c>
      <c r="V162" s="100">
        <v>1453</v>
      </c>
      <c r="X162" s="100">
        <v>1054284</v>
      </c>
      <c r="Z162" s="100">
        <v>296294.07</v>
      </c>
      <c r="AA162" s="124">
        <v>1692039</v>
      </c>
      <c r="AC162" s="124">
        <v>1800</v>
      </c>
      <c r="AE162" s="124">
        <v>1039432.43</v>
      </c>
      <c r="AF162" s="124">
        <v>288619.71999999997</v>
      </c>
      <c r="AI162" s="124">
        <v>11214</v>
      </c>
    </row>
    <row r="163" spans="1:35" x14ac:dyDescent="0.25">
      <c r="A163" s="56" t="s">
        <v>1745</v>
      </c>
      <c r="B163" s="123">
        <v>171666.64</v>
      </c>
      <c r="C163" s="123">
        <v>977.36</v>
      </c>
      <c r="D163" s="123">
        <v>33388.769999999997</v>
      </c>
      <c r="G163" s="56">
        <v>402309.73</v>
      </c>
      <c r="H163" s="56">
        <v>398745.34</v>
      </c>
      <c r="I163" s="287"/>
      <c r="K163" s="275">
        <v>0</v>
      </c>
      <c r="L163" s="275">
        <v>0</v>
      </c>
      <c r="Q163" s="56">
        <v>0</v>
      </c>
      <c r="R163" s="56">
        <v>2320392.7599999998</v>
      </c>
      <c r="T163" s="100">
        <v>1401934.9</v>
      </c>
      <c r="U163" s="100">
        <v>185388.43</v>
      </c>
      <c r="V163" s="100">
        <v>803.36</v>
      </c>
      <c r="X163" s="100">
        <v>760914</v>
      </c>
      <c r="Z163" s="100">
        <v>211669.47</v>
      </c>
      <c r="AA163" s="124">
        <v>1211484</v>
      </c>
      <c r="AC163" s="124">
        <v>1800</v>
      </c>
      <c r="AE163" s="124">
        <v>1110661.5900000001</v>
      </c>
      <c r="AF163" s="124">
        <v>297287.21999999997</v>
      </c>
    </row>
    <row r="164" spans="1:35" x14ac:dyDescent="0.25">
      <c r="A164" s="56" t="s">
        <v>1794</v>
      </c>
      <c r="B164" s="123">
        <v>336659.41</v>
      </c>
      <c r="C164" s="123">
        <v>8525</v>
      </c>
      <c r="D164" s="123">
        <v>154123.91</v>
      </c>
      <c r="G164" s="56">
        <v>1184600.79</v>
      </c>
      <c r="H164" s="56">
        <v>525373.16</v>
      </c>
      <c r="I164" s="287"/>
      <c r="K164" s="275">
        <v>2000</v>
      </c>
      <c r="L164" s="275">
        <v>31054.28</v>
      </c>
      <c r="Q164" s="56">
        <v>0</v>
      </c>
      <c r="R164" s="56">
        <v>2754433.99</v>
      </c>
      <c r="T164" s="100">
        <v>1303458.6200000001</v>
      </c>
      <c r="U164" s="100">
        <v>90300</v>
      </c>
      <c r="V164" s="100">
        <v>2510.21</v>
      </c>
      <c r="X164" s="100">
        <v>1045086</v>
      </c>
      <c r="Z164" s="100">
        <v>251737.63</v>
      </c>
      <c r="AA164" s="124">
        <v>1572926</v>
      </c>
      <c r="AC164" s="124">
        <v>1800</v>
      </c>
      <c r="AE164" s="124">
        <v>1053281.03</v>
      </c>
      <c r="AF164" s="124">
        <v>375860.34</v>
      </c>
      <c r="AI164" s="124">
        <v>7146</v>
      </c>
    </row>
    <row r="165" spans="1:35" x14ac:dyDescent="0.25">
      <c r="A165" s="56" t="s">
        <v>1798</v>
      </c>
      <c r="B165" s="123">
        <v>421333.23</v>
      </c>
      <c r="C165" s="123">
        <v>0</v>
      </c>
      <c r="D165" s="123">
        <v>66705.14</v>
      </c>
      <c r="G165" s="56">
        <v>539870</v>
      </c>
      <c r="H165" s="56">
        <v>280373.99</v>
      </c>
      <c r="I165" s="287"/>
      <c r="K165" s="275">
        <v>4500</v>
      </c>
      <c r="L165" s="275">
        <v>28727.599999999999</v>
      </c>
      <c r="M165" s="275">
        <v>16900</v>
      </c>
      <c r="Q165" s="56">
        <v>0</v>
      </c>
      <c r="R165" s="56">
        <v>4164121.7</v>
      </c>
      <c r="T165" s="100">
        <v>2605374.5099999998</v>
      </c>
      <c r="U165" s="100">
        <v>264500</v>
      </c>
      <c r="V165" s="100">
        <v>3214</v>
      </c>
      <c r="X165" s="100">
        <v>1724436</v>
      </c>
      <c r="Z165" s="100">
        <v>363857.71</v>
      </c>
      <c r="AA165" s="124">
        <v>2259716</v>
      </c>
      <c r="AC165" s="124">
        <v>1800</v>
      </c>
      <c r="AE165" s="124">
        <v>1641635.73</v>
      </c>
      <c r="AF165" s="124">
        <v>98510.04</v>
      </c>
      <c r="AG165" s="124">
        <v>975583.35</v>
      </c>
    </row>
    <row r="166" spans="1:35" x14ac:dyDescent="0.25">
      <c r="A166" s="56" t="s">
        <v>1802</v>
      </c>
      <c r="B166" s="123">
        <v>233514.27</v>
      </c>
      <c r="C166" s="123">
        <v>2150.31</v>
      </c>
      <c r="D166" s="123">
        <v>240940.81</v>
      </c>
      <c r="G166" s="56">
        <v>1053478.45</v>
      </c>
      <c r="H166" s="56">
        <v>369445.79</v>
      </c>
      <c r="I166" s="287"/>
      <c r="K166" s="275">
        <v>0</v>
      </c>
      <c r="L166" s="275">
        <v>74938.31</v>
      </c>
      <c r="Q166" s="56">
        <v>0</v>
      </c>
      <c r="R166" s="56">
        <v>3254719.47</v>
      </c>
      <c r="T166" s="100">
        <v>1309701.19</v>
      </c>
      <c r="U166" s="100">
        <v>135650</v>
      </c>
      <c r="V166" s="100">
        <v>2130.5500000000002</v>
      </c>
      <c r="X166" s="100">
        <v>742340.1</v>
      </c>
      <c r="Z166" s="100">
        <v>269714.31</v>
      </c>
      <c r="AA166" s="124">
        <v>1144100.1000000001</v>
      </c>
      <c r="AC166" s="124">
        <v>8152</v>
      </c>
      <c r="AE166" s="124">
        <v>913863.55</v>
      </c>
      <c r="AF166" s="124">
        <v>310921.64</v>
      </c>
      <c r="AI166" s="124">
        <v>2493.1</v>
      </c>
    </row>
    <row r="167" spans="1:35" x14ac:dyDescent="0.25">
      <c r="A167" s="56" t="s">
        <v>1746</v>
      </c>
      <c r="B167" s="123">
        <v>597767.97</v>
      </c>
      <c r="C167" s="123">
        <v>384739.55</v>
      </c>
      <c r="D167" s="123">
        <v>83469.119999999995</v>
      </c>
      <c r="G167" s="56">
        <v>546794.36</v>
      </c>
      <c r="H167" s="56">
        <v>526642.87</v>
      </c>
      <c r="I167" s="287"/>
      <c r="K167" s="275">
        <v>3000</v>
      </c>
      <c r="L167" s="275">
        <v>43690.53</v>
      </c>
      <c r="N167" s="275">
        <v>471.04</v>
      </c>
      <c r="Q167" s="56">
        <v>0</v>
      </c>
      <c r="R167" s="56">
        <v>4774273.9400000004</v>
      </c>
      <c r="T167" s="100">
        <v>2093909.78</v>
      </c>
      <c r="U167" s="100">
        <v>225525</v>
      </c>
      <c r="V167" s="100">
        <v>2814.61</v>
      </c>
      <c r="X167" s="100">
        <v>1349586</v>
      </c>
      <c r="Z167" s="100">
        <v>18900</v>
      </c>
      <c r="AA167" s="124">
        <v>1885172</v>
      </c>
      <c r="AE167" s="124">
        <v>782392.57</v>
      </c>
      <c r="AF167" s="124">
        <v>333125.71999999997</v>
      </c>
      <c r="AI167" s="124">
        <v>4120</v>
      </c>
    </row>
    <row r="168" spans="1:35" x14ac:dyDescent="0.25">
      <c r="A168" s="56" t="s">
        <v>1747</v>
      </c>
      <c r="B168" s="123">
        <v>227660.98</v>
      </c>
      <c r="C168" s="123">
        <v>18922.45</v>
      </c>
      <c r="D168" s="123">
        <v>50434.25</v>
      </c>
      <c r="G168" s="56">
        <v>942288.8</v>
      </c>
      <c r="H168" s="56">
        <v>457649.59</v>
      </c>
      <c r="I168" s="287"/>
      <c r="L168" s="275">
        <v>30750</v>
      </c>
      <c r="N168" s="275">
        <v>28.04</v>
      </c>
      <c r="Q168" s="56">
        <v>0</v>
      </c>
      <c r="R168" s="56">
        <v>3320080.98</v>
      </c>
      <c r="T168" s="100">
        <v>1131037.06</v>
      </c>
      <c r="U168" s="100">
        <v>120040</v>
      </c>
      <c r="V168" s="100">
        <v>1351.02</v>
      </c>
      <c r="X168" s="100">
        <v>1818342</v>
      </c>
      <c r="Z168" s="100">
        <v>9900</v>
      </c>
      <c r="AA168" s="124">
        <v>2071922</v>
      </c>
      <c r="AE168" s="124">
        <v>673226.86</v>
      </c>
      <c r="AF168" s="124">
        <v>304881.26</v>
      </c>
    </row>
    <row r="169" spans="1:35" x14ac:dyDescent="0.25">
      <c r="A169" s="56" t="s">
        <v>1748</v>
      </c>
      <c r="B169" s="123">
        <v>285847.64</v>
      </c>
      <c r="C169" s="123">
        <v>154921.97</v>
      </c>
      <c r="D169" s="123">
        <v>42156.34</v>
      </c>
      <c r="G169" s="56">
        <v>893927.49</v>
      </c>
      <c r="H169" s="56">
        <v>361949.73</v>
      </c>
      <c r="I169" s="287"/>
      <c r="K169" s="275">
        <v>5000</v>
      </c>
      <c r="L169" s="275">
        <v>40759.660000000003</v>
      </c>
      <c r="N169" s="275">
        <v>431.48</v>
      </c>
      <c r="Q169" s="56">
        <v>0</v>
      </c>
      <c r="R169" s="56">
        <v>2333757.04</v>
      </c>
      <c r="T169" s="100">
        <v>1393496</v>
      </c>
      <c r="U169" s="100">
        <v>146540</v>
      </c>
      <c r="V169" s="100">
        <v>924.62</v>
      </c>
      <c r="X169" s="100">
        <v>1306284</v>
      </c>
      <c r="Z169" s="100">
        <v>38217.879999999997</v>
      </c>
      <c r="AA169" s="124">
        <v>1678969</v>
      </c>
      <c r="AE169" s="124">
        <v>797300.44</v>
      </c>
      <c r="AF169" s="124">
        <v>269336.68</v>
      </c>
      <c r="AI169" s="124">
        <v>3400</v>
      </c>
    </row>
    <row r="170" spans="1:35" x14ac:dyDescent="0.25">
      <c r="A170" s="56" t="s">
        <v>1749</v>
      </c>
      <c r="B170" s="123">
        <v>1502287.66</v>
      </c>
      <c r="C170" s="123">
        <v>233388.31</v>
      </c>
      <c r="D170" s="123">
        <v>24349.040000000001</v>
      </c>
      <c r="G170" s="56">
        <v>132696.82</v>
      </c>
      <c r="H170" s="56">
        <v>346608.21</v>
      </c>
      <c r="I170" s="287"/>
      <c r="K170" s="275">
        <v>2730</v>
      </c>
      <c r="L170" s="275">
        <v>56584.12</v>
      </c>
      <c r="N170" s="275">
        <v>0</v>
      </c>
      <c r="Q170" s="56">
        <v>0</v>
      </c>
      <c r="R170" s="56">
        <v>2500833.27</v>
      </c>
      <c r="T170" s="100">
        <v>3076617.76</v>
      </c>
      <c r="U170" s="100">
        <v>348395</v>
      </c>
      <c r="V170" s="100">
        <v>4452.16</v>
      </c>
      <c r="X170" s="100">
        <v>1279040</v>
      </c>
      <c r="Z170" s="100">
        <v>11900</v>
      </c>
      <c r="AA170" s="124">
        <v>2288320</v>
      </c>
      <c r="AE170" s="124">
        <v>1031682.32</v>
      </c>
      <c r="AF170" s="124">
        <v>186273.9</v>
      </c>
      <c r="AI170" s="124">
        <v>3380</v>
      </c>
    </row>
    <row r="171" spans="1:35" x14ac:dyDescent="0.25">
      <c r="A171" s="56" t="s">
        <v>1750</v>
      </c>
      <c r="B171" s="123">
        <v>2007530.26</v>
      </c>
      <c r="C171" s="123">
        <v>1400011.84</v>
      </c>
      <c r="D171" s="123">
        <v>96159.93</v>
      </c>
      <c r="G171" s="56">
        <v>604977.36</v>
      </c>
      <c r="H171" s="56">
        <v>826321.13</v>
      </c>
      <c r="I171" s="287"/>
      <c r="K171" s="275">
        <v>2400</v>
      </c>
      <c r="L171" s="275">
        <v>58953.8</v>
      </c>
      <c r="N171" s="275">
        <v>156.91</v>
      </c>
      <c r="Q171" s="56">
        <v>0</v>
      </c>
      <c r="R171" s="56">
        <v>1757956.06</v>
      </c>
      <c r="T171" s="100">
        <v>3423445.32</v>
      </c>
      <c r="U171" s="100">
        <v>204270</v>
      </c>
      <c r="V171" s="100">
        <v>7495.63</v>
      </c>
      <c r="X171" s="100">
        <v>1994010</v>
      </c>
      <c r="Z171" s="100">
        <v>158115.53</v>
      </c>
      <c r="AA171" s="124">
        <v>2464500</v>
      </c>
      <c r="AE171" s="124">
        <v>1039303.66</v>
      </c>
      <c r="AF171" s="124">
        <v>411144.51</v>
      </c>
      <c r="AI171" s="124">
        <v>21600</v>
      </c>
    </row>
    <row r="172" spans="1:35" x14ac:dyDescent="0.25">
      <c r="A172" s="56" t="s">
        <v>1751</v>
      </c>
      <c r="B172" s="123">
        <v>413849.56</v>
      </c>
      <c r="C172" s="123">
        <v>170722.15</v>
      </c>
      <c r="D172" s="123">
        <v>39747.089999999997</v>
      </c>
      <c r="G172" s="56">
        <v>958028.78</v>
      </c>
      <c r="H172" s="56">
        <v>169240.07</v>
      </c>
      <c r="I172" s="287"/>
      <c r="K172" s="275">
        <v>0</v>
      </c>
      <c r="L172" s="275">
        <v>41061.07</v>
      </c>
      <c r="N172" s="275">
        <v>0</v>
      </c>
      <c r="Q172" s="56">
        <v>0</v>
      </c>
      <c r="R172" s="56">
        <v>2321876.0699999998</v>
      </c>
      <c r="T172" s="100">
        <v>1458578.47</v>
      </c>
      <c r="U172" s="100">
        <v>154800</v>
      </c>
      <c r="V172" s="100">
        <v>1823.82</v>
      </c>
      <c r="X172" s="100">
        <v>964404</v>
      </c>
      <c r="Z172" s="100">
        <v>5400</v>
      </c>
      <c r="AA172" s="124">
        <v>1224864</v>
      </c>
      <c r="AE172" s="124">
        <v>944105.88</v>
      </c>
      <c r="AF172" s="124">
        <v>275439.27</v>
      </c>
    </row>
    <row r="173" spans="1:35" x14ac:dyDescent="0.25">
      <c r="A173" s="56" t="s">
        <v>1752</v>
      </c>
      <c r="B173" s="123">
        <v>646060.29</v>
      </c>
      <c r="C173" s="123">
        <v>539943.80000000005</v>
      </c>
      <c r="D173" s="123">
        <v>38702.25</v>
      </c>
      <c r="G173" s="56">
        <v>461415.05</v>
      </c>
      <c r="H173" s="56">
        <v>193958.49</v>
      </c>
      <c r="I173" s="287"/>
      <c r="K173" s="275">
        <v>4000</v>
      </c>
      <c r="L173" s="275">
        <v>55266.77</v>
      </c>
      <c r="N173" s="275">
        <v>37.380000000000003</v>
      </c>
      <c r="Q173" s="56">
        <v>0</v>
      </c>
      <c r="R173" s="56">
        <v>2694098.62</v>
      </c>
      <c r="T173" s="100">
        <v>2076909.37</v>
      </c>
      <c r="U173" s="100">
        <v>91900</v>
      </c>
      <c r="V173" s="100">
        <v>2706.04</v>
      </c>
      <c r="X173" s="100">
        <v>995442</v>
      </c>
      <c r="Z173" s="100">
        <v>12600</v>
      </c>
      <c r="AA173" s="124">
        <v>1441309.5</v>
      </c>
      <c r="AD173" s="124">
        <v>720</v>
      </c>
      <c r="AE173" s="124">
        <v>1078920.49</v>
      </c>
      <c r="AF173" s="124">
        <v>229740.99</v>
      </c>
      <c r="AI173" s="124">
        <v>246.7</v>
      </c>
    </row>
    <row r="174" spans="1:35" x14ac:dyDescent="0.25">
      <c r="A174" s="56" t="s">
        <v>1792</v>
      </c>
      <c r="B174" s="123">
        <v>383569.44</v>
      </c>
      <c r="C174" s="123">
        <v>182348.75</v>
      </c>
      <c r="D174" s="123">
        <v>20361.95</v>
      </c>
      <c r="G174" s="56">
        <v>673328.38</v>
      </c>
      <c r="H174" s="56">
        <v>202387.95</v>
      </c>
      <c r="I174" s="287"/>
      <c r="K174" s="275">
        <v>0</v>
      </c>
      <c r="L174" s="275">
        <v>26100</v>
      </c>
      <c r="Q174" s="56">
        <v>0</v>
      </c>
      <c r="R174" s="56">
        <v>2583494.75</v>
      </c>
      <c r="T174" s="100">
        <v>1357213.83</v>
      </c>
      <c r="U174" s="100">
        <v>110000</v>
      </c>
      <c r="V174" s="100">
        <v>1431.1</v>
      </c>
      <c r="X174" s="100">
        <v>390348</v>
      </c>
      <c r="Z174" s="100">
        <v>10800</v>
      </c>
      <c r="AA174" s="124">
        <v>844308</v>
      </c>
      <c r="AE174" s="124">
        <v>577255.57999999996</v>
      </c>
      <c r="AF174" s="124">
        <v>181005.36</v>
      </c>
    </row>
    <row r="175" spans="1:35" x14ac:dyDescent="0.25">
      <c r="A175" s="56" t="s">
        <v>1803</v>
      </c>
      <c r="B175" s="123">
        <v>208876.76</v>
      </c>
      <c r="C175" s="123">
        <v>12507.9</v>
      </c>
      <c r="D175" s="123">
        <v>37724.6</v>
      </c>
      <c r="G175" s="56">
        <v>1280771.94</v>
      </c>
      <c r="H175" s="56">
        <v>77211.69</v>
      </c>
      <c r="I175" s="287"/>
      <c r="K175" s="275">
        <v>0</v>
      </c>
      <c r="L175" s="275">
        <v>28785.31</v>
      </c>
      <c r="N175" s="275">
        <v>150</v>
      </c>
      <c r="Q175" s="56">
        <v>0</v>
      </c>
      <c r="R175" s="56">
        <v>2913433.4</v>
      </c>
      <c r="T175" s="100">
        <v>914217.19</v>
      </c>
      <c r="U175" s="100">
        <v>107000</v>
      </c>
      <c r="V175" s="100">
        <v>955.39</v>
      </c>
      <c r="X175" s="100">
        <v>650538</v>
      </c>
      <c r="Z175" s="100">
        <v>18670.810000000001</v>
      </c>
      <c r="AA175" s="124">
        <v>850958</v>
      </c>
      <c r="AD175" s="124">
        <v>61260</v>
      </c>
      <c r="AE175" s="124">
        <v>551204.75</v>
      </c>
      <c r="AF175" s="124">
        <v>247778.44</v>
      </c>
      <c r="AI175" s="124">
        <v>9000</v>
      </c>
    </row>
    <row r="176" spans="1:35" x14ac:dyDescent="0.25">
      <c r="A176" s="56" t="s">
        <v>17</v>
      </c>
      <c r="B176" s="123">
        <v>1005604.98</v>
      </c>
      <c r="C176" s="123">
        <v>29606.59</v>
      </c>
      <c r="D176" s="123">
        <v>108727.89</v>
      </c>
      <c r="G176" s="56">
        <v>1167334.9099999999</v>
      </c>
      <c r="H176" s="56">
        <v>512110.95</v>
      </c>
      <c r="I176" s="287"/>
      <c r="K176" s="275">
        <v>0</v>
      </c>
      <c r="L176" s="275">
        <v>2893</v>
      </c>
      <c r="M176" s="275">
        <v>0</v>
      </c>
      <c r="Q176" s="56">
        <v>0</v>
      </c>
      <c r="R176" s="56">
        <v>2535471.5499999998</v>
      </c>
      <c r="T176" s="100">
        <v>2773937.28</v>
      </c>
      <c r="V176" s="100">
        <v>4780.43</v>
      </c>
      <c r="X176" s="100">
        <v>1857614</v>
      </c>
      <c r="Z176" s="100">
        <v>219000</v>
      </c>
      <c r="AA176" s="124">
        <v>3191144</v>
      </c>
      <c r="AC176" s="124">
        <v>37000</v>
      </c>
      <c r="AE176" s="124">
        <v>1376504.27</v>
      </c>
      <c r="AF176" s="124">
        <v>371697.01</v>
      </c>
      <c r="AI176" s="124">
        <v>4000</v>
      </c>
    </row>
    <row r="177" spans="1:35" x14ac:dyDescent="0.25">
      <c r="A177" s="56" t="s">
        <v>18</v>
      </c>
      <c r="B177" s="123">
        <v>453964.08</v>
      </c>
      <c r="C177" s="123">
        <v>23900</v>
      </c>
      <c r="D177" s="123">
        <v>326021.58</v>
      </c>
      <c r="G177" s="56">
        <v>388129.59</v>
      </c>
      <c r="H177" s="56">
        <v>463017</v>
      </c>
      <c r="I177" s="287"/>
      <c r="K177" s="275">
        <v>0</v>
      </c>
      <c r="L177" s="275">
        <v>49502.47</v>
      </c>
      <c r="M177" s="275">
        <v>26850</v>
      </c>
      <c r="N177" s="275">
        <v>0</v>
      </c>
      <c r="Q177" s="56">
        <v>0</v>
      </c>
      <c r="R177" s="56">
        <v>3491897.05</v>
      </c>
      <c r="T177" s="100">
        <v>2191751.64</v>
      </c>
      <c r="V177" s="100">
        <v>1674.45</v>
      </c>
      <c r="X177" s="100">
        <v>1414966.8</v>
      </c>
      <c r="Z177" s="100">
        <v>180800</v>
      </c>
      <c r="AA177" s="124">
        <v>2315226.98</v>
      </c>
      <c r="AC177" s="124">
        <v>34428</v>
      </c>
      <c r="AE177" s="124">
        <v>982864.5</v>
      </c>
      <c r="AF177" s="124">
        <v>201598.68</v>
      </c>
      <c r="AI177" s="124">
        <v>4000</v>
      </c>
    </row>
    <row r="178" spans="1:35" x14ac:dyDescent="0.25">
      <c r="A178" s="56" t="s">
        <v>1753</v>
      </c>
      <c r="B178" s="123">
        <v>530140.29</v>
      </c>
      <c r="C178" s="123">
        <v>18519.5</v>
      </c>
      <c r="D178" s="123">
        <v>142891.85</v>
      </c>
      <c r="G178" s="56">
        <v>9789381.9100000001</v>
      </c>
      <c r="H178" s="56">
        <v>3548420.46</v>
      </c>
      <c r="I178" s="287"/>
      <c r="K178" s="275">
        <v>0</v>
      </c>
      <c r="L178" s="275">
        <v>35580</v>
      </c>
      <c r="N178" s="275">
        <v>393.35</v>
      </c>
      <c r="Q178" s="56">
        <v>0</v>
      </c>
      <c r="R178" s="56">
        <v>2917750.69</v>
      </c>
      <c r="T178" s="100">
        <v>1606089.06</v>
      </c>
      <c r="U178" s="100">
        <v>2613293.84</v>
      </c>
      <c r="V178" s="100">
        <v>3032.46</v>
      </c>
      <c r="X178" s="100">
        <v>3080753</v>
      </c>
      <c r="Z178" s="100">
        <v>32659.55</v>
      </c>
      <c r="AA178" s="124">
        <v>4473926</v>
      </c>
      <c r="AC178" s="124">
        <v>16431</v>
      </c>
      <c r="AD178" s="124">
        <v>760</v>
      </c>
      <c r="AE178" s="124">
        <v>1700607.77</v>
      </c>
      <c r="AF178" s="124">
        <v>2064101.12</v>
      </c>
      <c r="AH178" s="124">
        <v>173483.81</v>
      </c>
    </row>
    <row r="179" spans="1:35" x14ac:dyDescent="0.25">
      <c r="A179" s="56" t="s">
        <v>19</v>
      </c>
      <c r="B179" s="123">
        <v>79125.03</v>
      </c>
      <c r="C179" s="123">
        <v>21403.040000000001</v>
      </c>
      <c r="D179" s="123">
        <v>20852.009999999998</v>
      </c>
      <c r="G179" s="56">
        <v>276479.24</v>
      </c>
      <c r="H179" s="56">
        <v>364474.09</v>
      </c>
      <c r="I179" s="287"/>
      <c r="K179" s="275">
        <v>0</v>
      </c>
      <c r="L179" s="275">
        <v>0</v>
      </c>
      <c r="M179" s="275">
        <v>0</v>
      </c>
      <c r="N179" s="275">
        <v>0</v>
      </c>
      <c r="O179" s="56">
        <v>215000</v>
      </c>
      <c r="Q179" s="56">
        <v>0</v>
      </c>
      <c r="R179" s="56">
        <v>3101018.9</v>
      </c>
      <c r="T179" s="100">
        <v>2125017.42</v>
      </c>
      <c r="U179" s="100">
        <v>130000</v>
      </c>
      <c r="V179" s="100">
        <v>773.29</v>
      </c>
      <c r="W179" s="100">
        <v>835</v>
      </c>
      <c r="X179" s="100">
        <v>799466</v>
      </c>
      <c r="Z179" s="100">
        <v>269400</v>
      </c>
      <c r="AA179" s="124">
        <v>1811496</v>
      </c>
      <c r="AC179" s="124">
        <v>20235</v>
      </c>
      <c r="AE179" s="124">
        <v>999118.42</v>
      </c>
      <c r="AF179" s="124">
        <v>266605.46999999997</v>
      </c>
      <c r="AI179" s="124">
        <v>4000</v>
      </c>
    </row>
    <row r="180" spans="1:35" x14ac:dyDescent="0.25">
      <c r="A180" s="56" t="s">
        <v>20</v>
      </c>
      <c r="B180" s="123">
        <v>394707.46</v>
      </c>
      <c r="C180" s="123">
        <v>19757.91</v>
      </c>
      <c r="D180" s="123">
        <v>170138.41</v>
      </c>
      <c r="G180" s="56">
        <v>54901</v>
      </c>
      <c r="H180" s="56">
        <v>731517.21</v>
      </c>
      <c r="I180" s="287"/>
      <c r="L180" s="275">
        <v>44107.89</v>
      </c>
      <c r="M180" s="275">
        <v>70000</v>
      </c>
      <c r="N180" s="275">
        <v>0</v>
      </c>
      <c r="Q180" s="56">
        <v>0</v>
      </c>
      <c r="R180" s="56">
        <v>254405.43</v>
      </c>
      <c r="T180" s="100">
        <v>1645461.61</v>
      </c>
      <c r="V180" s="100">
        <v>2589.81</v>
      </c>
      <c r="X180" s="100">
        <v>1843020.1</v>
      </c>
      <c r="Z180" s="100">
        <v>182000</v>
      </c>
      <c r="AA180" s="124">
        <v>2440560.7000000002</v>
      </c>
      <c r="AC180" s="124">
        <v>23200</v>
      </c>
      <c r="AE180" s="124">
        <v>668586.49</v>
      </c>
      <c r="AF180" s="124">
        <v>379284.61</v>
      </c>
      <c r="AI180" s="124">
        <v>4000</v>
      </c>
    </row>
    <row r="181" spans="1:35" x14ac:dyDescent="0.25">
      <c r="A181" s="56" t="s">
        <v>21</v>
      </c>
      <c r="B181" s="123">
        <v>259215.5</v>
      </c>
      <c r="C181" s="123">
        <v>12858.75</v>
      </c>
      <c r="D181" s="123">
        <v>65773</v>
      </c>
      <c r="G181" s="56">
        <v>1410833.44</v>
      </c>
      <c r="H181" s="56">
        <v>313073.63</v>
      </c>
      <c r="I181" s="287"/>
      <c r="K181" s="275">
        <v>150000</v>
      </c>
      <c r="L181" s="275">
        <v>46955</v>
      </c>
      <c r="M181" s="275">
        <v>114000</v>
      </c>
      <c r="N181" s="275">
        <v>302.81</v>
      </c>
      <c r="Q181" s="56">
        <v>0</v>
      </c>
      <c r="R181" s="56">
        <v>4470863.96</v>
      </c>
      <c r="T181" s="100">
        <v>2012612.36</v>
      </c>
      <c r="V181" s="100">
        <v>1732.57</v>
      </c>
      <c r="X181" s="100">
        <v>2186270</v>
      </c>
      <c r="Z181" s="100">
        <v>222000</v>
      </c>
      <c r="AA181" s="124">
        <v>3104190</v>
      </c>
      <c r="AC181" s="124">
        <v>37140</v>
      </c>
      <c r="AE181" s="124">
        <v>1116252.98</v>
      </c>
      <c r="AF181" s="124">
        <v>367567.69</v>
      </c>
      <c r="AI181" s="124">
        <v>4000</v>
      </c>
    </row>
    <row r="182" spans="1:35" x14ac:dyDescent="0.25">
      <c r="A182" s="56" t="s">
        <v>22</v>
      </c>
      <c r="B182" s="123">
        <v>421913.09</v>
      </c>
      <c r="C182" s="123">
        <v>12102.25</v>
      </c>
      <c r="D182" s="123">
        <v>146095.69</v>
      </c>
      <c r="G182" s="56">
        <v>420115.45</v>
      </c>
      <c r="H182" s="56">
        <v>583141.57999999996</v>
      </c>
      <c r="I182" s="287"/>
      <c r="K182" s="275">
        <v>10800</v>
      </c>
      <c r="L182" s="275">
        <v>64383.15</v>
      </c>
      <c r="M182" s="275">
        <v>68000</v>
      </c>
      <c r="N182" s="275">
        <v>2511.85</v>
      </c>
      <c r="Q182" s="56">
        <v>0</v>
      </c>
      <c r="R182" s="56">
        <v>1315785.06</v>
      </c>
      <c r="T182" s="100">
        <v>1370720.12</v>
      </c>
      <c r="U182" s="100">
        <v>17000</v>
      </c>
      <c r="V182" s="100">
        <v>2334.46</v>
      </c>
      <c r="X182" s="100">
        <v>2567834.2000000002</v>
      </c>
      <c r="Z182" s="100">
        <v>195550</v>
      </c>
      <c r="AA182" s="124">
        <v>3244956.2</v>
      </c>
      <c r="AC182" s="124">
        <v>19460</v>
      </c>
      <c r="AE182" s="124">
        <v>950000.9</v>
      </c>
      <c r="AF182" s="124">
        <v>30087.03</v>
      </c>
      <c r="AI182" s="124">
        <v>4000</v>
      </c>
    </row>
    <row r="183" spans="1:35" x14ac:dyDescent="0.25">
      <c r="A183" s="56" t="s">
        <v>23</v>
      </c>
      <c r="B183" s="123">
        <v>746943.35</v>
      </c>
      <c r="C183" s="123">
        <v>7716</v>
      </c>
      <c r="D183" s="123">
        <v>223344.93</v>
      </c>
      <c r="G183" s="56">
        <v>961529.7</v>
      </c>
      <c r="H183" s="56">
        <v>405507.56</v>
      </c>
      <c r="I183" s="287"/>
      <c r="K183" s="275">
        <v>0</v>
      </c>
      <c r="L183" s="275">
        <v>43371.3</v>
      </c>
      <c r="M183" s="275">
        <v>142390</v>
      </c>
      <c r="N183" s="275">
        <v>98263.37</v>
      </c>
      <c r="Q183" s="56">
        <v>0</v>
      </c>
      <c r="R183" s="56">
        <v>1137972.49</v>
      </c>
      <c r="T183" s="100">
        <v>2131182.5299999998</v>
      </c>
      <c r="U183" s="100">
        <v>391095</v>
      </c>
      <c r="V183" s="100">
        <v>2313.0300000000002</v>
      </c>
      <c r="X183" s="100">
        <v>1672961.6</v>
      </c>
      <c r="Z183" s="100">
        <v>194000</v>
      </c>
      <c r="AA183" s="124">
        <v>2617441.6</v>
      </c>
      <c r="AC183" s="124">
        <v>46942</v>
      </c>
      <c r="AE183" s="124">
        <v>1460101.78</v>
      </c>
      <c r="AF183" s="124">
        <v>344006.46</v>
      </c>
      <c r="AI183" s="124">
        <v>4000</v>
      </c>
    </row>
    <row r="184" spans="1:35" x14ac:dyDescent="0.25">
      <c r="A184" s="56" t="s">
        <v>24</v>
      </c>
      <c r="B184" s="123">
        <v>741159.09</v>
      </c>
      <c r="C184" s="123">
        <v>20617.84</v>
      </c>
      <c r="D184" s="123">
        <v>148629.53</v>
      </c>
      <c r="G184" s="56">
        <v>1820490.91</v>
      </c>
      <c r="H184" s="56">
        <v>758297.56</v>
      </c>
      <c r="I184" s="287"/>
      <c r="K184" s="275">
        <v>0</v>
      </c>
      <c r="L184" s="275">
        <v>46800</v>
      </c>
      <c r="M184" s="275">
        <v>4200</v>
      </c>
      <c r="N184" s="275">
        <v>474.92</v>
      </c>
      <c r="Q184" s="56">
        <v>0</v>
      </c>
      <c r="R184" s="56">
        <v>1899168.01</v>
      </c>
      <c r="T184" s="100">
        <v>3406542.31</v>
      </c>
      <c r="U184" s="100">
        <v>216325</v>
      </c>
      <c r="V184" s="100">
        <v>3571.7</v>
      </c>
      <c r="X184" s="100">
        <v>1309500</v>
      </c>
      <c r="Z184" s="100">
        <v>709000</v>
      </c>
      <c r="AA184" s="124">
        <v>2521220</v>
      </c>
      <c r="AC184" s="124">
        <v>56460</v>
      </c>
      <c r="AE184" s="124">
        <v>1331067.58</v>
      </c>
      <c r="AF184" s="124">
        <v>614234.97</v>
      </c>
      <c r="AI184" s="124">
        <v>4000</v>
      </c>
    </row>
    <row r="185" spans="1:35" x14ac:dyDescent="0.25">
      <c r="A185" s="56" t="s">
        <v>25</v>
      </c>
      <c r="B185" s="123">
        <v>408071.54</v>
      </c>
      <c r="C185" s="123">
        <v>13764.01</v>
      </c>
      <c r="D185" s="123">
        <v>166192.64000000001</v>
      </c>
      <c r="G185" s="56">
        <v>886456.44</v>
      </c>
      <c r="H185" s="56">
        <v>293405.87</v>
      </c>
      <c r="I185" s="287"/>
      <c r="K185" s="275">
        <v>0</v>
      </c>
      <c r="L185" s="275">
        <v>49824.85</v>
      </c>
      <c r="M185" s="275">
        <v>220000</v>
      </c>
      <c r="N185" s="275">
        <v>77.78</v>
      </c>
      <c r="Q185" s="56">
        <v>0</v>
      </c>
      <c r="R185" s="56">
        <v>4128965.53</v>
      </c>
      <c r="T185" s="100">
        <v>1827022.54</v>
      </c>
      <c r="V185" s="100">
        <v>1576.24</v>
      </c>
      <c r="X185" s="100">
        <v>963728.8</v>
      </c>
      <c r="Z185" s="100">
        <v>208200</v>
      </c>
      <c r="AA185" s="124">
        <v>1784360.45</v>
      </c>
      <c r="AC185" s="124">
        <v>41850</v>
      </c>
      <c r="AE185" s="124">
        <v>1204236.3799999999</v>
      </c>
      <c r="AF185" s="124">
        <v>224806.94</v>
      </c>
      <c r="AI185" s="124">
        <v>4000</v>
      </c>
    </row>
    <row r="186" spans="1:35" x14ac:dyDescent="0.25">
      <c r="A186" s="56" t="s">
        <v>26</v>
      </c>
      <c r="B186" s="123">
        <v>287618.7</v>
      </c>
      <c r="C186" s="123">
        <v>18017.990000000002</v>
      </c>
      <c r="D186" s="123">
        <v>167456.93</v>
      </c>
      <c r="G186" s="56">
        <v>270754.59999999998</v>
      </c>
      <c r="H186" s="56">
        <v>596188.51</v>
      </c>
      <c r="I186" s="287"/>
      <c r="K186" s="275">
        <v>300</v>
      </c>
      <c r="L186" s="275">
        <v>37017.300000000003</v>
      </c>
      <c r="M186" s="275">
        <v>31900</v>
      </c>
      <c r="N186" s="275">
        <v>207.94</v>
      </c>
      <c r="Q186" s="56">
        <v>0</v>
      </c>
      <c r="R186" s="56">
        <v>1898710.57</v>
      </c>
      <c r="T186" s="100">
        <v>1798622.14</v>
      </c>
      <c r="U186" s="100">
        <v>63000</v>
      </c>
      <c r="V186" s="100">
        <v>1530.41</v>
      </c>
      <c r="X186" s="100">
        <v>2306822.0499999998</v>
      </c>
      <c r="Z186" s="100">
        <v>521800</v>
      </c>
      <c r="AA186" s="124">
        <v>3045822.05</v>
      </c>
      <c r="AC186" s="124">
        <v>58220</v>
      </c>
      <c r="AE186" s="124">
        <v>952803.25</v>
      </c>
      <c r="AF186" s="124">
        <v>425465.87</v>
      </c>
      <c r="AI186" s="124">
        <v>4000</v>
      </c>
    </row>
    <row r="187" spans="1:35" x14ac:dyDescent="0.25">
      <c r="A187" s="56" t="s">
        <v>27</v>
      </c>
      <c r="B187" s="123">
        <v>271904.81</v>
      </c>
      <c r="C187" s="123">
        <v>9939.01</v>
      </c>
      <c r="D187" s="123">
        <v>35833.370000000003</v>
      </c>
      <c r="G187" s="56">
        <v>237360.51</v>
      </c>
      <c r="H187" s="56">
        <v>770920.7</v>
      </c>
      <c r="I187" s="287"/>
      <c r="K187" s="275">
        <v>0</v>
      </c>
      <c r="L187" s="275">
        <v>40164.639999999999</v>
      </c>
      <c r="M187" s="275">
        <v>0</v>
      </c>
      <c r="N187" s="275">
        <v>2746.63</v>
      </c>
      <c r="Q187" s="56">
        <v>-865837.99</v>
      </c>
      <c r="R187" s="56">
        <v>2242933.0699999998</v>
      </c>
      <c r="T187" s="100">
        <v>1627953.49</v>
      </c>
      <c r="V187" s="100">
        <v>1560.12</v>
      </c>
      <c r="X187" s="100">
        <v>2054746.6</v>
      </c>
      <c r="Z187" s="100">
        <v>182400</v>
      </c>
      <c r="AA187" s="124">
        <v>2799806.6</v>
      </c>
      <c r="AC187" s="124">
        <v>30710</v>
      </c>
      <c r="AE187" s="124">
        <v>787543.9</v>
      </c>
      <c r="AF187" s="124">
        <v>275046.45</v>
      </c>
      <c r="AH187" s="124">
        <v>35358.21</v>
      </c>
      <c r="AI187" s="124">
        <v>4000</v>
      </c>
    </row>
    <row r="188" spans="1:35" x14ac:dyDescent="0.25">
      <c r="A188" s="56" t="s">
        <v>1795</v>
      </c>
      <c r="B188" s="123">
        <v>101965.42</v>
      </c>
      <c r="C188" s="123">
        <v>4900</v>
      </c>
      <c r="D188" s="123">
        <v>77437.75</v>
      </c>
      <c r="G188" s="56">
        <v>925053.95</v>
      </c>
      <c r="H188" s="56">
        <v>415300.66</v>
      </c>
      <c r="I188" s="287"/>
      <c r="K188" s="275">
        <v>0</v>
      </c>
      <c r="L188" s="275">
        <v>38374.19</v>
      </c>
      <c r="M188" s="275">
        <v>0</v>
      </c>
      <c r="N188" s="275">
        <v>264.55</v>
      </c>
      <c r="Q188" s="56">
        <v>0</v>
      </c>
      <c r="R188" s="56">
        <v>3605471.06</v>
      </c>
      <c r="T188" s="100">
        <v>1960548.72</v>
      </c>
      <c r="V188" s="100">
        <v>1288.32</v>
      </c>
      <c r="X188" s="100">
        <v>1187580</v>
      </c>
      <c r="Z188" s="100">
        <v>61500</v>
      </c>
      <c r="AA188" s="124">
        <v>2000780</v>
      </c>
      <c r="AC188" s="124">
        <v>35350</v>
      </c>
      <c r="AE188" s="124">
        <v>725442.94</v>
      </c>
      <c r="AF188" s="124">
        <v>335705.23</v>
      </c>
      <c r="AI188" s="124">
        <v>4000</v>
      </c>
    </row>
    <row r="189" spans="1:35" x14ac:dyDescent="0.25">
      <c r="A189" s="56" t="s">
        <v>29</v>
      </c>
      <c r="B189" s="123">
        <v>351611.09</v>
      </c>
      <c r="C189" s="123">
        <v>155194.68</v>
      </c>
      <c r="D189" s="123">
        <v>246540.45</v>
      </c>
      <c r="G189" s="56">
        <v>2194601.5699999998</v>
      </c>
      <c r="H189" s="56">
        <v>334009.38</v>
      </c>
      <c r="I189" s="287"/>
      <c r="K189" s="275">
        <v>0</v>
      </c>
      <c r="L189" s="275">
        <v>25160.86</v>
      </c>
      <c r="N189" s="275">
        <v>136609.51999999999</v>
      </c>
      <c r="Q189" s="56">
        <v>0</v>
      </c>
      <c r="R189" s="56">
        <v>3600900</v>
      </c>
      <c r="T189" s="100">
        <v>1659801.03</v>
      </c>
      <c r="V189" s="100">
        <v>1456.99</v>
      </c>
      <c r="X189" s="100">
        <v>1481686</v>
      </c>
      <c r="Z189" s="100">
        <v>212300</v>
      </c>
      <c r="AA189" s="124">
        <v>2301211</v>
      </c>
      <c r="AC189" s="124">
        <v>33174</v>
      </c>
      <c r="AE189" s="124">
        <v>1005832.16</v>
      </c>
      <c r="AF189" s="124">
        <v>450258.68</v>
      </c>
      <c r="AI189" s="124">
        <v>4000</v>
      </c>
    </row>
    <row r="190" spans="1:35" x14ac:dyDescent="0.25">
      <c r="A190" s="56" t="s">
        <v>1754</v>
      </c>
      <c r="B190" s="123">
        <v>206288.89</v>
      </c>
      <c r="C190" s="123">
        <v>2905</v>
      </c>
      <c r="D190" s="123">
        <v>75223.850000000006</v>
      </c>
      <c r="G190" s="56">
        <v>836310.75</v>
      </c>
      <c r="H190" s="56">
        <v>1497.36</v>
      </c>
      <c r="I190" s="287"/>
      <c r="K190" s="275">
        <v>0</v>
      </c>
      <c r="L190" s="275">
        <v>26967</v>
      </c>
      <c r="N190" s="275">
        <v>3871.78</v>
      </c>
      <c r="Q190" s="56">
        <v>0</v>
      </c>
      <c r="R190" s="56">
        <v>2938659.03</v>
      </c>
      <c r="T190" s="100">
        <v>1138791.1299999999</v>
      </c>
      <c r="U190" s="100">
        <v>305050</v>
      </c>
      <c r="V190" s="100">
        <v>1347.07</v>
      </c>
      <c r="X190" s="100">
        <v>1529850</v>
      </c>
      <c r="Z190" s="100">
        <v>94985</v>
      </c>
      <c r="AA190" s="124">
        <v>2014045</v>
      </c>
      <c r="AE190" s="124">
        <v>558738.48</v>
      </c>
      <c r="AF190" s="124">
        <v>256110.74</v>
      </c>
      <c r="AI190" s="124">
        <v>4875</v>
      </c>
    </row>
    <row r="191" spans="1:35" x14ac:dyDescent="0.25">
      <c r="A191" s="56" t="s">
        <v>1755</v>
      </c>
      <c r="B191" s="123">
        <v>12877.5</v>
      </c>
      <c r="C191" s="123">
        <v>0</v>
      </c>
      <c r="D191" s="123">
        <v>177665.19</v>
      </c>
      <c r="G191" s="56">
        <v>1797702.92</v>
      </c>
      <c r="H191" s="56">
        <v>606290.93999999994</v>
      </c>
      <c r="I191" s="287"/>
      <c r="L191" s="275">
        <v>67015.61</v>
      </c>
      <c r="N191" s="275">
        <v>1066.5</v>
      </c>
      <c r="Q191" s="56">
        <v>0</v>
      </c>
      <c r="R191" s="56">
        <v>309271.51</v>
      </c>
      <c r="T191" s="100">
        <v>988244.07</v>
      </c>
      <c r="V191" s="100">
        <v>617.1</v>
      </c>
      <c r="X191" s="100">
        <v>1744246.22</v>
      </c>
      <c r="Z191" s="100">
        <v>182000</v>
      </c>
      <c r="AA191" s="124">
        <v>2253630.2200000002</v>
      </c>
      <c r="AE191" s="124">
        <v>638650.59</v>
      </c>
      <c r="AF191" s="124">
        <v>47154.17</v>
      </c>
      <c r="AI191" s="124">
        <v>2940</v>
      </c>
    </row>
    <row r="192" spans="1:35" x14ac:dyDescent="0.25">
      <c r="A192" s="56" t="s">
        <v>1756</v>
      </c>
      <c r="B192" s="123">
        <v>247371.5</v>
      </c>
      <c r="C192" s="123">
        <v>0</v>
      </c>
      <c r="D192" s="123">
        <v>87189.48</v>
      </c>
      <c r="G192" s="56">
        <v>2732001.8</v>
      </c>
      <c r="H192" s="56">
        <v>296480.96000000002</v>
      </c>
      <c r="I192" s="287"/>
      <c r="K192" s="275">
        <v>0</v>
      </c>
      <c r="L192" s="275">
        <v>37227</v>
      </c>
      <c r="N192" s="275">
        <v>8713</v>
      </c>
      <c r="Q192" s="56">
        <v>0</v>
      </c>
      <c r="R192" s="56">
        <v>2920045.89</v>
      </c>
      <c r="T192" s="100">
        <v>1569249.14</v>
      </c>
      <c r="U192" s="100">
        <v>677900</v>
      </c>
      <c r="V192" s="100">
        <v>1512.06</v>
      </c>
      <c r="X192" s="100">
        <v>2086770</v>
      </c>
      <c r="Z192" s="100">
        <v>88700</v>
      </c>
      <c r="AA192" s="124">
        <v>2821560</v>
      </c>
      <c r="AE192" s="124">
        <v>940912.49</v>
      </c>
      <c r="AF192" s="124">
        <v>502975.72</v>
      </c>
    </row>
    <row r="193" spans="1:35" x14ac:dyDescent="0.25">
      <c r="A193" s="56" t="s">
        <v>1757</v>
      </c>
      <c r="B193" s="123">
        <v>347171.4</v>
      </c>
      <c r="C193" s="123">
        <v>857</v>
      </c>
      <c r="D193" s="123">
        <v>69464.14</v>
      </c>
      <c r="G193" s="56">
        <v>527747.35</v>
      </c>
      <c r="H193" s="56">
        <v>414263.1</v>
      </c>
      <c r="I193" s="287"/>
      <c r="K193" s="275">
        <v>0</v>
      </c>
      <c r="L193" s="275">
        <v>31360</v>
      </c>
      <c r="N193" s="275">
        <v>0</v>
      </c>
      <c r="Q193" s="56">
        <v>0</v>
      </c>
      <c r="R193" s="56">
        <v>2662416.9900000002</v>
      </c>
      <c r="T193" s="100">
        <v>1245417.1399999999</v>
      </c>
      <c r="U193" s="100">
        <v>129690</v>
      </c>
      <c r="V193" s="100">
        <v>1478.99</v>
      </c>
      <c r="X193" s="100">
        <v>870823</v>
      </c>
      <c r="Z193" s="100">
        <v>85140</v>
      </c>
      <c r="AA193" s="124">
        <v>1338403</v>
      </c>
      <c r="AC193" s="124">
        <v>4000</v>
      </c>
      <c r="AD193" s="124">
        <v>1570</v>
      </c>
      <c r="AE193" s="124">
        <v>582629.75</v>
      </c>
      <c r="AF193" s="124">
        <v>168090.42</v>
      </c>
    </row>
    <row r="194" spans="1:35" x14ac:dyDescent="0.25">
      <c r="A194" s="56" t="s">
        <v>1758</v>
      </c>
      <c r="B194" s="123">
        <v>572953.5</v>
      </c>
      <c r="C194" s="123">
        <v>0</v>
      </c>
      <c r="D194" s="123">
        <v>72180.679999999993</v>
      </c>
      <c r="G194" s="56">
        <v>340548.35</v>
      </c>
      <c r="H194" s="56">
        <v>216146.79</v>
      </c>
      <c r="I194" s="287"/>
      <c r="L194" s="275">
        <v>48948.6</v>
      </c>
      <c r="N194" s="275">
        <v>0</v>
      </c>
      <c r="R194" s="56">
        <v>2577037.9500000002</v>
      </c>
      <c r="T194" s="100">
        <v>1257199.1499999999</v>
      </c>
      <c r="U194" s="100">
        <v>95000</v>
      </c>
      <c r="V194" s="100">
        <v>2562.25</v>
      </c>
      <c r="X194" s="100">
        <v>496608</v>
      </c>
      <c r="Z194" s="100">
        <v>42750</v>
      </c>
      <c r="AA194" s="124">
        <v>1084790</v>
      </c>
      <c r="AC194" s="124">
        <v>4000</v>
      </c>
      <c r="AD194" s="124">
        <v>2090</v>
      </c>
      <c r="AE194" s="124">
        <v>568422.63</v>
      </c>
      <c r="AF194" s="124">
        <v>189015</v>
      </c>
      <c r="AI194" s="124">
        <v>7383</v>
      </c>
    </row>
    <row r="195" spans="1:35" x14ac:dyDescent="0.25">
      <c r="A195" s="56" t="s">
        <v>1759</v>
      </c>
      <c r="B195" s="123">
        <v>844354.19</v>
      </c>
      <c r="C195" s="123">
        <v>16907</v>
      </c>
      <c r="D195" s="123">
        <v>63680.32</v>
      </c>
      <c r="G195" s="56">
        <v>830685.29</v>
      </c>
      <c r="H195" s="56">
        <v>702085.86</v>
      </c>
      <c r="I195" s="287"/>
      <c r="L195" s="275">
        <v>24475</v>
      </c>
      <c r="N195" s="275">
        <v>46940.89</v>
      </c>
      <c r="Q195" s="56">
        <v>175746.39</v>
      </c>
      <c r="R195" s="56">
        <v>2987149.95</v>
      </c>
      <c r="T195" s="100">
        <v>1305327.54</v>
      </c>
      <c r="U195" s="100">
        <v>117195</v>
      </c>
      <c r="V195" s="100">
        <v>3207.78</v>
      </c>
      <c r="X195" s="100">
        <v>813720</v>
      </c>
      <c r="Z195" s="100">
        <v>89600</v>
      </c>
      <c r="AA195" s="124">
        <v>1449680</v>
      </c>
      <c r="AE195" s="124">
        <v>816845.62</v>
      </c>
      <c r="AF195" s="124">
        <v>367193.31</v>
      </c>
    </row>
    <row r="196" spans="1:35" x14ac:dyDescent="0.25">
      <c r="A196" s="56" t="s">
        <v>1760</v>
      </c>
      <c r="B196" s="123">
        <v>697291.24</v>
      </c>
      <c r="C196" s="123">
        <v>6060.58</v>
      </c>
      <c r="D196" s="123">
        <v>147825.68</v>
      </c>
      <c r="G196" s="56">
        <v>3296588.43</v>
      </c>
      <c r="H196" s="56">
        <v>310790.53000000003</v>
      </c>
      <c r="I196" s="287"/>
      <c r="K196" s="275">
        <v>0</v>
      </c>
      <c r="M196" s="275">
        <v>16300</v>
      </c>
      <c r="N196" s="275">
        <v>934.57</v>
      </c>
      <c r="Q196" s="56">
        <v>0</v>
      </c>
      <c r="R196" s="56">
        <v>2987149.95</v>
      </c>
      <c r="T196" s="100">
        <v>971766.8</v>
      </c>
      <c r="U196" s="100">
        <v>31000</v>
      </c>
      <c r="V196" s="100">
        <v>2878.36</v>
      </c>
      <c r="X196" s="100">
        <v>1525800</v>
      </c>
      <c r="Z196" s="100">
        <v>100480</v>
      </c>
      <c r="AA196" s="124">
        <v>1660698</v>
      </c>
      <c r="AE196" s="124">
        <v>942382.63</v>
      </c>
      <c r="AF196" s="124">
        <v>5310.9</v>
      </c>
    </row>
    <row r="197" spans="1:35" x14ac:dyDescent="0.25">
      <c r="A197" s="56" t="s">
        <v>1761</v>
      </c>
      <c r="B197" s="123">
        <v>682765.4</v>
      </c>
      <c r="C197" s="123">
        <v>11441</v>
      </c>
      <c r="D197" s="123">
        <v>50352.59</v>
      </c>
      <c r="G197" s="56">
        <v>758515.38</v>
      </c>
      <c r="H197" s="56">
        <v>227765.27</v>
      </c>
      <c r="I197" s="287"/>
      <c r="K197" s="275">
        <v>0</v>
      </c>
      <c r="L197" s="275">
        <v>18573</v>
      </c>
      <c r="N197" s="275">
        <v>0</v>
      </c>
      <c r="Q197" s="56">
        <v>175179.6</v>
      </c>
      <c r="R197" s="56">
        <v>2090614.96</v>
      </c>
      <c r="T197" s="100">
        <v>1010936.71</v>
      </c>
      <c r="U197" s="100">
        <v>74500</v>
      </c>
      <c r="V197" s="100">
        <v>2424.4</v>
      </c>
      <c r="X197" s="100">
        <v>1536628.7</v>
      </c>
      <c r="Z197" s="100">
        <v>131500</v>
      </c>
      <c r="AA197" s="124">
        <v>2142468.7000000002</v>
      </c>
      <c r="AE197" s="124">
        <v>580303.82999999996</v>
      </c>
      <c r="AF197" s="124">
        <v>223707.03</v>
      </c>
      <c r="AG197" s="124">
        <v>0</v>
      </c>
    </row>
    <row r="198" spans="1:35" x14ac:dyDescent="0.25">
      <c r="A198" s="56" t="s">
        <v>1762</v>
      </c>
      <c r="B198" s="123">
        <v>720533.13</v>
      </c>
      <c r="C198" s="123">
        <v>148535.18</v>
      </c>
      <c r="D198" s="123">
        <v>95518.52</v>
      </c>
      <c r="G198" s="56">
        <v>595473.49</v>
      </c>
      <c r="H198" s="56">
        <v>597941.78</v>
      </c>
      <c r="I198" s="287"/>
      <c r="L198" s="275">
        <v>60969.15</v>
      </c>
      <c r="M198" s="275">
        <v>5000</v>
      </c>
      <c r="N198" s="275">
        <v>491</v>
      </c>
      <c r="Q198" s="56">
        <v>1750579.01</v>
      </c>
      <c r="R198" s="56">
        <v>433496.95</v>
      </c>
      <c r="T198" s="100">
        <v>1641056.98</v>
      </c>
      <c r="U198" s="100">
        <v>234574</v>
      </c>
      <c r="V198" s="100">
        <v>2685.58</v>
      </c>
      <c r="X198" s="100">
        <v>1691790</v>
      </c>
      <c r="Z198" s="100">
        <v>109600</v>
      </c>
      <c r="AA198" s="124">
        <v>2230740</v>
      </c>
      <c r="AC198" s="124">
        <v>18000</v>
      </c>
      <c r="AE198" s="124">
        <v>1397512.5</v>
      </c>
      <c r="AF198" s="124">
        <v>102361.07</v>
      </c>
    </row>
    <row r="199" spans="1:35" x14ac:dyDescent="0.25">
      <c r="A199" s="56" t="s">
        <v>1763</v>
      </c>
      <c r="B199" s="123">
        <v>582676.72</v>
      </c>
      <c r="C199" s="123">
        <v>0</v>
      </c>
      <c r="D199" s="123">
        <v>112342.89</v>
      </c>
      <c r="E199" s="123">
        <v>7374</v>
      </c>
      <c r="G199" s="56">
        <v>1134263.92</v>
      </c>
      <c r="H199" s="56">
        <v>189924.7</v>
      </c>
      <c r="I199" s="287"/>
      <c r="K199" s="275">
        <v>14000</v>
      </c>
      <c r="L199" s="275">
        <v>39319.919999999998</v>
      </c>
      <c r="M199" s="275">
        <v>7640</v>
      </c>
      <c r="Q199" s="56">
        <v>-1888514.13</v>
      </c>
      <c r="R199" s="56">
        <v>4047651.72</v>
      </c>
      <c r="T199" s="100">
        <v>1237615.6100000001</v>
      </c>
      <c r="U199" s="100">
        <v>151600</v>
      </c>
      <c r="V199" s="100">
        <v>3227.25</v>
      </c>
      <c r="X199" s="100">
        <v>1650810</v>
      </c>
      <c r="AA199" s="124">
        <v>1957610</v>
      </c>
      <c r="AC199" s="124">
        <v>6992</v>
      </c>
      <c r="AD199" s="124">
        <v>2744</v>
      </c>
      <c r="AE199" s="124">
        <v>910128.77</v>
      </c>
      <c r="AF199" s="124">
        <v>329416.37</v>
      </c>
    </row>
    <row r="200" spans="1:35" x14ac:dyDescent="0.25">
      <c r="A200" s="56" t="s">
        <v>1764</v>
      </c>
      <c r="B200" s="123">
        <v>517772.56</v>
      </c>
      <c r="C200" s="123">
        <v>0</v>
      </c>
      <c r="D200" s="123">
        <v>81548.98</v>
      </c>
      <c r="E200" s="123">
        <v>0</v>
      </c>
      <c r="G200" s="56">
        <v>866699.71</v>
      </c>
      <c r="H200" s="56">
        <v>343715.59</v>
      </c>
      <c r="I200" s="287"/>
      <c r="K200" s="275">
        <v>3500</v>
      </c>
      <c r="L200" s="275">
        <v>81450.73</v>
      </c>
      <c r="Q200" s="56">
        <v>898871.81</v>
      </c>
      <c r="R200" s="56">
        <v>769808.6</v>
      </c>
      <c r="T200" s="100">
        <v>1245876.0900000001</v>
      </c>
      <c r="V200" s="100">
        <v>2212.94</v>
      </c>
      <c r="X200" s="100">
        <v>1257732</v>
      </c>
      <c r="Z200" s="100">
        <v>181700</v>
      </c>
      <c r="AA200" s="124">
        <v>1620052</v>
      </c>
      <c r="AD200" s="124">
        <v>1000</v>
      </c>
      <c r="AE200" s="124">
        <v>538612.81999999995</v>
      </c>
      <c r="AF200" s="124">
        <v>195952.51</v>
      </c>
    </row>
    <row r="201" spans="1:35" x14ac:dyDescent="0.25">
      <c r="A201" s="56" t="s">
        <v>1765</v>
      </c>
      <c r="B201" s="123">
        <v>247419.55</v>
      </c>
      <c r="C201" s="123">
        <v>122320.53</v>
      </c>
      <c r="D201" s="123">
        <v>100120.35</v>
      </c>
      <c r="E201" s="123">
        <v>0</v>
      </c>
      <c r="G201" s="56">
        <v>1045439.12</v>
      </c>
      <c r="H201" s="56">
        <v>202982.79</v>
      </c>
      <c r="I201" s="287"/>
      <c r="K201" s="275">
        <v>8500</v>
      </c>
      <c r="L201" s="275">
        <v>20190</v>
      </c>
      <c r="M201" s="275">
        <v>57679</v>
      </c>
      <c r="Q201" s="56">
        <v>1838407.9</v>
      </c>
      <c r="T201" s="100">
        <v>1427587.16</v>
      </c>
      <c r="U201" s="100">
        <v>198440</v>
      </c>
      <c r="V201" s="100">
        <v>1396.83</v>
      </c>
      <c r="X201" s="100">
        <v>1619646</v>
      </c>
      <c r="AA201" s="124">
        <v>2147346</v>
      </c>
      <c r="AC201" s="124">
        <v>23616</v>
      </c>
      <c r="AE201" s="124">
        <v>1089456.3700000001</v>
      </c>
      <c r="AF201" s="124">
        <v>161634.18</v>
      </c>
    </row>
    <row r="202" spans="1:35" x14ac:dyDescent="0.25">
      <c r="A202" s="56" t="s">
        <v>1766</v>
      </c>
      <c r="B202" s="123">
        <v>270683.49</v>
      </c>
      <c r="C202" s="123">
        <v>0</v>
      </c>
      <c r="D202" s="123">
        <v>27821.31</v>
      </c>
      <c r="E202" s="123">
        <v>0</v>
      </c>
      <c r="G202" s="56">
        <v>909169.78</v>
      </c>
      <c r="H202" s="56">
        <v>463373.29</v>
      </c>
      <c r="I202" s="287"/>
      <c r="K202" s="275">
        <v>4000</v>
      </c>
      <c r="L202" s="275">
        <v>64600</v>
      </c>
      <c r="Q202" s="56">
        <v>-659043.99</v>
      </c>
      <c r="R202" s="56">
        <v>2464354.4300000002</v>
      </c>
      <c r="T202" s="100">
        <v>989216.07</v>
      </c>
      <c r="V202" s="100">
        <v>1169.0899999999999</v>
      </c>
      <c r="X202" s="100">
        <v>907242</v>
      </c>
      <c r="Z202" s="100">
        <v>232000</v>
      </c>
      <c r="AA202" s="124">
        <v>1348922</v>
      </c>
      <c r="AC202" s="124">
        <v>2000</v>
      </c>
      <c r="AD202" s="124">
        <v>6440</v>
      </c>
      <c r="AE202" s="124">
        <v>433167.59</v>
      </c>
      <c r="AF202" s="124">
        <v>371573.14</v>
      </c>
    </row>
    <row r="203" spans="1:35" x14ac:dyDescent="0.25">
      <c r="A203" s="56" t="s">
        <v>1767</v>
      </c>
      <c r="B203" s="123">
        <v>539932.92000000004</v>
      </c>
      <c r="C203" s="123">
        <v>0</v>
      </c>
      <c r="D203" s="123">
        <v>181789.14</v>
      </c>
      <c r="G203" s="56">
        <v>1389420.03</v>
      </c>
      <c r="H203" s="56">
        <v>330910.33</v>
      </c>
      <c r="I203" s="287"/>
      <c r="K203" s="275">
        <v>61744</v>
      </c>
      <c r="L203" s="275">
        <v>57974</v>
      </c>
      <c r="Q203" s="56">
        <v>1079706.33</v>
      </c>
      <c r="R203" s="56">
        <v>1488605.78</v>
      </c>
      <c r="T203" s="100">
        <v>1336757.57</v>
      </c>
      <c r="V203" s="100">
        <v>881.83</v>
      </c>
      <c r="X203" s="100">
        <v>1595737.2</v>
      </c>
      <c r="AA203" s="124">
        <v>2108717.2000000002</v>
      </c>
      <c r="AC203" s="124">
        <v>2320</v>
      </c>
      <c r="AD203" s="124">
        <v>2000</v>
      </c>
      <c r="AE203" s="124">
        <v>588215.17000000004</v>
      </c>
      <c r="AF203" s="124">
        <v>376217.92</v>
      </c>
    </row>
    <row r="204" spans="1:35" x14ac:dyDescent="0.25">
      <c r="A204" s="56" t="s">
        <v>1768</v>
      </c>
      <c r="B204" s="123">
        <v>357370.66</v>
      </c>
      <c r="C204" s="123">
        <v>0</v>
      </c>
      <c r="D204" s="123">
        <v>15416.4</v>
      </c>
      <c r="E204" s="123">
        <v>691</v>
      </c>
      <c r="G204" s="56">
        <v>259572.7</v>
      </c>
      <c r="H204" s="56">
        <v>163083.99</v>
      </c>
      <c r="I204" s="287"/>
      <c r="K204" s="275">
        <v>39570</v>
      </c>
      <c r="L204" s="275">
        <v>15650</v>
      </c>
      <c r="M204" s="275">
        <v>400</v>
      </c>
      <c r="Q204" s="56">
        <v>-1590640.13</v>
      </c>
      <c r="R204" s="56">
        <v>2328715.77</v>
      </c>
      <c r="T204" s="100">
        <v>863514.6</v>
      </c>
      <c r="U204" s="100">
        <v>56600</v>
      </c>
      <c r="V204" s="100">
        <v>1327.62</v>
      </c>
      <c r="X204" s="100">
        <v>1297422</v>
      </c>
      <c r="AA204" s="124">
        <v>1484042</v>
      </c>
      <c r="AC204" s="124">
        <v>22290</v>
      </c>
      <c r="AE204" s="124">
        <v>372143.37</v>
      </c>
      <c r="AF204" s="124">
        <v>197878.74</v>
      </c>
    </row>
    <row r="205" spans="1:35" x14ac:dyDescent="0.25">
      <c r="A205" s="56" t="s">
        <v>1769</v>
      </c>
      <c r="B205" s="123">
        <v>691731.47</v>
      </c>
      <c r="C205" s="123">
        <v>1892.49</v>
      </c>
      <c r="D205" s="123">
        <v>169514.07</v>
      </c>
      <c r="G205" s="56">
        <v>2298912.08</v>
      </c>
      <c r="H205" s="56">
        <v>453359.16</v>
      </c>
      <c r="I205" s="287"/>
      <c r="K205" s="275">
        <v>13500</v>
      </c>
      <c r="L205" s="275">
        <v>0</v>
      </c>
      <c r="Q205" s="56">
        <v>-335039.78999999998</v>
      </c>
      <c r="R205" s="56">
        <v>4119895.74</v>
      </c>
      <c r="T205" s="100">
        <v>1304607.03</v>
      </c>
      <c r="U205" s="100">
        <v>172237</v>
      </c>
      <c r="V205" s="100">
        <v>3871.42</v>
      </c>
      <c r="X205" s="100">
        <v>1568592</v>
      </c>
      <c r="AA205" s="124">
        <v>2121534</v>
      </c>
      <c r="AC205" s="124">
        <v>21660</v>
      </c>
      <c r="AE205" s="124">
        <v>880876.44</v>
      </c>
      <c r="AF205" s="124">
        <v>159214.69</v>
      </c>
    </row>
    <row r="206" spans="1:35" x14ac:dyDescent="0.25">
      <c r="A206" s="56" t="s">
        <v>1793</v>
      </c>
      <c r="B206" s="123">
        <v>631602.01</v>
      </c>
      <c r="C206" s="123">
        <v>19189.95</v>
      </c>
      <c r="D206" s="123">
        <v>103588.81</v>
      </c>
      <c r="G206" s="56">
        <v>725416.46</v>
      </c>
      <c r="H206" s="56">
        <v>102568.99</v>
      </c>
      <c r="I206" s="287"/>
      <c r="K206" s="275">
        <v>18100</v>
      </c>
      <c r="L206" s="275">
        <v>21935.59</v>
      </c>
      <c r="Q206" s="56">
        <v>-1374289.93</v>
      </c>
      <c r="R206" s="56">
        <v>2992215.82</v>
      </c>
      <c r="T206" s="100">
        <v>978774.91</v>
      </c>
      <c r="U206" s="100">
        <v>209355</v>
      </c>
      <c r="V206" s="100">
        <v>1789.67</v>
      </c>
      <c r="X206" s="100">
        <v>1282596</v>
      </c>
      <c r="Z206" s="100">
        <v>170130</v>
      </c>
      <c r="AA206" s="124">
        <v>1500876</v>
      </c>
      <c r="AC206" s="124">
        <v>9600</v>
      </c>
      <c r="AD206" s="124">
        <v>24376</v>
      </c>
      <c r="AE206" s="124">
        <v>642857.66</v>
      </c>
      <c r="AF206" s="124">
        <v>256526.18</v>
      </c>
    </row>
    <row r="207" spans="1:35" x14ac:dyDescent="0.25">
      <c r="A207" s="56" t="s">
        <v>1804</v>
      </c>
      <c r="B207" s="123">
        <v>160109.93</v>
      </c>
      <c r="C207" s="123">
        <v>0</v>
      </c>
      <c r="D207" s="123">
        <v>37363.86</v>
      </c>
      <c r="G207" s="56">
        <v>1303151.42</v>
      </c>
      <c r="H207" s="56">
        <v>217716.99</v>
      </c>
      <c r="I207" s="287"/>
      <c r="K207" s="275">
        <v>0</v>
      </c>
      <c r="L207" s="275">
        <v>20403.490000000002</v>
      </c>
      <c r="Q207" s="56">
        <v>1010547.35</v>
      </c>
      <c r="R207" s="56">
        <v>889745.48</v>
      </c>
      <c r="T207" s="100">
        <v>600140.28</v>
      </c>
      <c r="V207" s="100">
        <v>1004.09</v>
      </c>
      <c r="X207" s="100">
        <v>605034.18999999994</v>
      </c>
      <c r="Z207" s="100">
        <v>41400</v>
      </c>
      <c r="AA207" s="124">
        <v>844314.19</v>
      </c>
      <c r="AE207" s="124">
        <v>440516.42</v>
      </c>
      <c r="AF207" s="124">
        <v>160446.07</v>
      </c>
    </row>
    <row r="208" spans="1:35" x14ac:dyDescent="0.25">
      <c r="A208" s="56" t="s">
        <v>1770</v>
      </c>
      <c r="B208" s="123">
        <v>530150.18999999994</v>
      </c>
      <c r="C208" s="123">
        <v>12658</v>
      </c>
      <c r="D208" s="123">
        <v>105450.8</v>
      </c>
      <c r="G208" s="56">
        <v>2051624.21</v>
      </c>
      <c r="H208" s="56">
        <v>377270.62</v>
      </c>
      <c r="I208" s="287"/>
      <c r="L208" s="275">
        <v>40469.230000000003</v>
      </c>
      <c r="M208" s="275">
        <v>0</v>
      </c>
      <c r="Q208" s="56">
        <v>0</v>
      </c>
      <c r="R208" s="56">
        <v>574807.30000000005</v>
      </c>
      <c r="T208" s="100">
        <v>1636634.78</v>
      </c>
      <c r="V208" s="100">
        <v>2181.33</v>
      </c>
      <c r="X208" s="100">
        <v>1278231</v>
      </c>
      <c r="Z208" s="100">
        <v>159550</v>
      </c>
      <c r="AA208" s="124">
        <v>1550530</v>
      </c>
      <c r="AE208" s="124">
        <v>881837.58</v>
      </c>
      <c r="AF208" s="124">
        <v>341718.3</v>
      </c>
    </row>
    <row r="209" spans="1:35" x14ac:dyDescent="0.25">
      <c r="A209" s="56" t="s">
        <v>1771</v>
      </c>
      <c r="B209" s="123">
        <v>59436.51</v>
      </c>
      <c r="C209" s="123">
        <v>47669</v>
      </c>
      <c r="D209" s="123">
        <v>178450.35</v>
      </c>
      <c r="G209" s="56">
        <v>-915860.97</v>
      </c>
      <c r="H209" s="56">
        <v>-146307.07999999999</v>
      </c>
      <c r="I209" s="287"/>
      <c r="K209" s="275">
        <v>20208</v>
      </c>
      <c r="L209" s="275">
        <v>61287.76</v>
      </c>
      <c r="M209" s="275">
        <v>44130</v>
      </c>
      <c r="Q209" s="56">
        <v>0</v>
      </c>
      <c r="R209" s="56">
        <v>2085517.75</v>
      </c>
      <c r="T209" s="100">
        <v>1126612.6499999999</v>
      </c>
      <c r="V209" s="100">
        <v>571.19000000000005</v>
      </c>
      <c r="Z209" s="100">
        <v>85010</v>
      </c>
      <c r="AA209" s="124">
        <v>612634</v>
      </c>
      <c r="AE209" s="124">
        <v>466832.13</v>
      </c>
      <c r="AF209" s="124">
        <v>262906.56</v>
      </c>
    </row>
    <row r="210" spans="1:35" x14ac:dyDescent="0.25">
      <c r="A210" s="56" t="s">
        <v>1772</v>
      </c>
      <c r="B210" s="123">
        <v>821875.91</v>
      </c>
      <c r="C210" s="123">
        <v>15900</v>
      </c>
      <c r="D210" s="123">
        <v>196081.4</v>
      </c>
      <c r="G210" s="56">
        <v>905586.77</v>
      </c>
      <c r="H210" s="56">
        <v>515748.25</v>
      </c>
      <c r="I210" s="287"/>
      <c r="K210" s="275">
        <v>1000</v>
      </c>
      <c r="L210" s="275">
        <v>36525</v>
      </c>
      <c r="O210" s="56">
        <v>0</v>
      </c>
      <c r="R210" s="56">
        <v>2982894.62</v>
      </c>
      <c r="T210" s="100">
        <v>1863085.97</v>
      </c>
      <c r="V210" s="100">
        <v>3193.61</v>
      </c>
      <c r="X210" s="100">
        <v>2171701</v>
      </c>
      <c r="Z210" s="100">
        <v>277490</v>
      </c>
      <c r="AA210" s="124">
        <v>2759041</v>
      </c>
      <c r="AE210" s="124">
        <v>960553.63</v>
      </c>
      <c r="AF210" s="124">
        <v>261386.58</v>
      </c>
    </row>
    <row r="211" spans="1:35" x14ac:dyDescent="0.25">
      <c r="A211" s="56" t="s">
        <v>1796</v>
      </c>
      <c r="B211" s="123">
        <v>248359.11</v>
      </c>
      <c r="C211" s="123">
        <v>9820</v>
      </c>
      <c r="D211" s="123">
        <v>25066.3</v>
      </c>
      <c r="G211" s="56">
        <v>2247789.35</v>
      </c>
      <c r="H211" s="56">
        <v>207756.37</v>
      </c>
      <c r="I211" s="287"/>
      <c r="K211" s="275">
        <v>0</v>
      </c>
      <c r="L211" s="275">
        <v>40909.96</v>
      </c>
      <c r="M211" s="275">
        <v>0</v>
      </c>
      <c r="Q211" s="56">
        <v>0</v>
      </c>
      <c r="R211" s="56">
        <v>2454994.11</v>
      </c>
      <c r="T211" s="100">
        <v>1167658.98</v>
      </c>
      <c r="V211" s="100">
        <v>1426.06</v>
      </c>
      <c r="X211" s="100">
        <v>1426026</v>
      </c>
      <c r="Z211" s="100">
        <v>112050</v>
      </c>
      <c r="AA211" s="124">
        <v>1774416</v>
      </c>
      <c r="AE211" s="124">
        <v>846332.04</v>
      </c>
      <c r="AF211" s="124">
        <v>271514.7</v>
      </c>
    </row>
    <row r="212" spans="1:35" x14ac:dyDescent="0.25">
      <c r="A212" s="56" t="s">
        <v>1773</v>
      </c>
      <c r="B212" s="123">
        <v>1077203.29</v>
      </c>
      <c r="C212" s="123">
        <v>131337.32</v>
      </c>
      <c r="D212" s="123">
        <v>151677.68</v>
      </c>
      <c r="G212" s="56">
        <v>1558467.01</v>
      </c>
      <c r="H212" s="56">
        <v>412565.6</v>
      </c>
      <c r="I212" s="287"/>
      <c r="K212" s="275">
        <v>16700</v>
      </c>
      <c r="L212" s="275">
        <v>126980.86</v>
      </c>
      <c r="N212" s="275">
        <v>444.34</v>
      </c>
      <c r="Q212" s="56">
        <v>3308851.32</v>
      </c>
      <c r="T212" s="100">
        <v>1584078.57</v>
      </c>
      <c r="V212" s="100">
        <v>4826.21</v>
      </c>
      <c r="X212" s="100">
        <v>1445360</v>
      </c>
      <c r="Z212" s="100">
        <v>126000</v>
      </c>
      <c r="AA212" s="124">
        <v>2005580</v>
      </c>
      <c r="AC212" s="124">
        <v>13580</v>
      </c>
      <c r="AE212" s="124">
        <v>923162.5</v>
      </c>
      <c r="AF212" s="124">
        <v>238677.7</v>
      </c>
      <c r="AG212" s="124">
        <v>55989.2</v>
      </c>
      <c r="AI212" s="124">
        <v>25000</v>
      </c>
    </row>
    <row r="213" spans="1:35" x14ac:dyDescent="0.25">
      <c r="A213" s="56" t="s">
        <v>1774</v>
      </c>
      <c r="B213" s="123">
        <v>468920.35</v>
      </c>
      <c r="C213" s="123">
        <v>67356</v>
      </c>
      <c r="D213" s="123">
        <v>137063.19</v>
      </c>
      <c r="G213" s="56">
        <v>674477</v>
      </c>
      <c r="H213" s="56">
        <v>462192.24</v>
      </c>
      <c r="I213" s="287"/>
      <c r="L213" s="275">
        <v>58875</v>
      </c>
      <c r="N213" s="275">
        <v>183.92</v>
      </c>
      <c r="Q213" s="56">
        <v>1988245.32</v>
      </c>
      <c r="T213" s="100">
        <v>549361.81999999995</v>
      </c>
      <c r="U213" s="100">
        <v>100600</v>
      </c>
      <c r="V213" s="100">
        <v>2350.65</v>
      </c>
      <c r="X213" s="100">
        <v>991440</v>
      </c>
      <c r="Z213" s="100">
        <v>785617.82</v>
      </c>
      <c r="AA213" s="124">
        <v>1412070</v>
      </c>
      <c r="AC213" s="124">
        <v>2560</v>
      </c>
      <c r="AE213" s="124">
        <v>683062.53</v>
      </c>
      <c r="AF213" s="124">
        <v>158147.76</v>
      </c>
      <c r="AG213" s="124">
        <v>12251</v>
      </c>
      <c r="AI213" s="124">
        <v>740</v>
      </c>
    </row>
    <row r="214" spans="1:35" x14ac:dyDescent="0.25">
      <c r="A214" s="56" t="s">
        <v>1775</v>
      </c>
      <c r="B214" s="123">
        <v>626907.29</v>
      </c>
      <c r="C214" s="123">
        <v>195693</v>
      </c>
      <c r="D214" s="123">
        <v>52825.21</v>
      </c>
      <c r="G214" s="56">
        <v>1984073.53</v>
      </c>
      <c r="H214" s="56">
        <v>102090.69</v>
      </c>
      <c r="I214" s="287"/>
      <c r="K214" s="275">
        <v>4800</v>
      </c>
      <c r="L214" s="275">
        <v>182026.06</v>
      </c>
      <c r="Q214" s="56">
        <v>2866748.98</v>
      </c>
      <c r="T214" s="100">
        <v>1177135.8</v>
      </c>
      <c r="U214" s="100">
        <v>95000</v>
      </c>
      <c r="V214" s="100">
        <v>2837.19</v>
      </c>
      <c r="X214" s="100">
        <v>949920</v>
      </c>
      <c r="Z214" s="100">
        <v>115000</v>
      </c>
      <c r="AA214" s="124">
        <v>1483443</v>
      </c>
      <c r="AC214" s="124">
        <v>37770</v>
      </c>
      <c r="AD214" s="124">
        <v>550</v>
      </c>
      <c r="AE214" s="124">
        <v>673418.34</v>
      </c>
      <c r="AF214" s="124">
        <v>187163.47</v>
      </c>
      <c r="AG214" s="124">
        <v>13803.5</v>
      </c>
      <c r="AI214" s="124">
        <v>2710</v>
      </c>
    </row>
    <row r="215" spans="1:35" x14ac:dyDescent="0.25">
      <c r="A215" s="56" t="s">
        <v>1776</v>
      </c>
      <c r="B215" s="123">
        <v>1230113.19</v>
      </c>
      <c r="C215" s="123">
        <v>56418.32</v>
      </c>
      <c r="D215" s="123">
        <v>131329.39000000001</v>
      </c>
      <c r="G215" s="56">
        <v>1937238.54</v>
      </c>
      <c r="H215" s="56">
        <v>1028996.13</v>
      </c>
      <c r="I215" s="287"/>
      <c r="K215" s="275">
        <v>0</v>
      </c>
      <c r="L215" s="275">
        <v>50982.58</v>
      </c>
      <c r="N215" s="275">
        <v>0</v>
      </c>
      <c r="R215" s="56">
        <v>5050758.04</v>
      </c>
      <c r="T215" s="100">
        <v>2288025.91</v>
      </c>
      <c r="U215" s="100">
        <v>100000</v>
      </c>
      <c r="V215" s="100">
        <v>5642.31</v>
      </c>
      <c r="X215" s="100">
        <v>1939800</v>
      </c>
      <c r="Z215" s="100">
        <v>370221.39</v>
      </c>
      <c r="AA215" s="124">
        <v>2893200</v>
      </c>
      <c r="AD215" s="124">
        <v>31014</v>
      </c>
      <c r="AE215" s="124">
        <v>1655661.3</v>
      </c>
      <c r="AF215" s="124">
        <v>354981.83</v>
      </c>
      <c r="AG215" s="124">
        <v>48242</v>
      </c>
      <c r="AI215" s="124">
        <v>4900</v>
      </c>
    </row>
    <row r="216" spans="1:35" x14ac:dyDescent="0.25">
      <c r="A216" s="56" t="s">
        <v>1797</v>
      </c>
      <c r="B216" s="123">
        <v>516783.2</v>
      </c>
      <c r="C216" s="123">
        <v>75329.899999999994</v>
      </c>
      <c r="D216" s="123">
        <v>86042.42</v>
      </c>
      <c r="G216" s="56">
        <v>175132.59</v>
      </c>
      <c r="H216" s="56">
        <v>279061.13</v>
      </c>
      <c r="I216" s="287"/>
      <c r="K216" s="275">
        <v>4000</v>
      </c>
      <c r="L216" s="275">
        <v>27679</v>
      </c>
      <c r="N216" s="275">
        <v>16.920000000000002</v>
      </c>
      <c r="Q216" s="56">
        <v>-716538.56</v>
      </c>
      <c r="R216" s="56">
        <v>1868532.65</v>
      </c>
      <c r="T216" s="100">
        <v>949658.56</v>
      </c>
      <c r="U216" s="100">
        <v>12500</v>
      </c>
      <c r="V216" s="100">
        <v>2322.5300000000002</v>
      </c>
      <c r="X216" s="100">
        <v>996480</v>
      </c>
      <c r="Z216" s="100">
        <v>182400</v>
      </c>
      <c r="AA216" s="124">
        <v>1428650</v>
      </c>
      <c r="AC216" s="124">
        <v>21051</v>
      </c>
      <c r="AE216" s="124">
        <v>521643.95</v>
      </c>
      <c r="AF216" s="124">
        <v>186844.81</v>
      </c>
      <c r="AG216" s="124">
        <v>739.1</v>
      </c>
      <c r="AI216" s="124">
        <v>480</v>
      </c>
    </row>
    <row r="217" spans="1:35" x14ac:dyDescent="0.25">
      <c r="A217" s="56" t="s">
        <v>1652</v>
      </c>
      <c r="B217" s="123">
        <v>67914.179999999993</v>
      </c>
      <c r="C217" s="123">
        <v>8291.25</v>
      </c>
      <c r="D217" s="123">
        <v>37735.11</v>
      </c>
      <c r="G217" s="56">
        <v>1004643.04</v>
      </c>
      <c r="H217" s="56">
        <v>682257.71</v>
      </c>
      <c r="K217" s="275">
        <v>0</v>
      </c>
      <c r="L217" s="275">
        <v>47770</v>
      </c>
      <c r="N217" s="275">
        <v>479.29</v>
      </c>
      <c r="O217" s="56">
        <v>51750</v>
      </c>
      <c r="Q217" s="56">
        <v>0</v>
      </c>
      <c r="R217" s="56">
        <v>3760347.17</v>
      </c>
      <c r="T217" s="100">
        <v>1513200.83</v>
      </c>
      <c r="U217" s="100">
        <v>500</v>
      </c>
      <c r="V217" s="100">
        <v>719.21</v>
      </c>
      <c r="X217" s="100">
        <v>1540784.4</v>
      </c>
      <c r="Z217" s="100">
        <v>595339.42000000004</v>
      </c>
      <c r="AA217" s="124">
        <v>2220864.4</v>
      </c>
      <c r="AE217" s="124">
        <v>1412941.83</v>
      </c>
      <c r="AF217" s="124">
        <v>365641.62</v>
      </c>
    </row>
    <row r="218" spans="1:35" x14ac:dyDescent="0.25">
      <c r="A218" s="56" t="s">
        <v>1655</v>
      </c>
      <c r="B218" s="123">
        <v>128696.51</v>
      </c>
      <c r="C218" s="123">
        <v>0</v>
      </c>
      <c r="D218" s="123">
        <v>114500.13</v>
      </c>
      <c r="G218" s="56">
        <v>151037.93</v>
      </c>
      <c r="H218" s="56">
        <v>83946.08</v>
      </c>
      <c r="I218" s="287"/>
      <c r="K218" s="275">
        <v>3800</v>
      </c>
      <c r="L218" s="275">
        <v>10380</v>
      </c>
      <c r="N218" s="275">
        <v>95.89</v>
      </c>
      <c r="R218" s="56">
        <v>2267172.48</v>
      </c>
      <c r="T218" s="100">
        <v>1298835.6499999999</v>
      </c>
      <c r="U218" s="100">
        <v>146690</v>
      </c>
      <c r="V218" s="100">
        <v>621.01</v>
      </c>
      <c r="X218" s="100">
        <v>944686</v>
      </c>
      <c r="Z218" s="100">
        <v>86659</v>
      </c>
      <c r="AA218" s="124">
        <v>1503090.44</v>
      </c>
      <c r="AC218" s="124">
        <v>2712</v>
      </c>
      <c r="AD218" s="124">
        <v>2752</v>
      </c>
      <c r="AE218" s="124">
        <v>734329.45</v>
      </c>
      <c r="AF218" s="124">
        <v>126481.05</v>
      </c>
    </row>
    <row r="219" spans="1:35" x14ac:dyDescent="0.25">
      <c r="A219" s="56" t="s">
        <v>1656</v>
      </c>
      <c r="B219" s="123">
        <v>234883.26</v>
      </c>
      <c r="C219" s="123">
        <v>0</v>
      </c>
      <c r="D219" s="123">
        <v>117808.08</v>
      </c>
      <c r="G219" s="56">
        <v>304702.08000000002</v>
      </c>
      <c r="H219" s="56">
        <v>301481.7</v>
      </c>
      <c r="I219" s="287"/>
      <c r="K219" s="275">
        <v>3260</v>
      </c>
      <c r="L219" s="275">
        <v>14487</v>
      </c>
      <c r="N219" s="275">
        <v>26805.42</v>
      </c>
      <c r="Q219" s="56">
        <v>-5639.24</v>
      </c>
      <c r="R219" s="56">
        <v>1870864.76</v>
      </c>
      <c r="T219" s="100">
        <v>1291400.3400000001</v>
      </c>
      <c r="U219" s="100">
        <v>105925</v>
      </c>
      <c r="V219" s="100">
        <v>833.89</v>
      </c>
      <c r="X219" s="100">
        <v>1447401</v>
      </c>
      <c r="Z219" s="100">
        <v>7500</v>
      </c>
      <c r="AA219" s="124">
        <v>1766413.4</v>
      </c>
      <c r="AE219" s="124">
        <v>739040.55</v>
      </c>
      <c r="AF219" s="124">
        <v>154602.64000000001</v>
      </c>
    </row>
    <row r="220" spans="1:35" x14ac:dyDescent="0.25">
      <c r="A220" s="56" t="s">
        <v>1660</v>
      </c>
      <c r="B220" s="123">
        <v>143882.12</v>
      </c>
      <c r="C220" s="123">
        <v>67008.399999999994</v>
      </c>
      <c r="D220" s="123">
        <v>267028.02</v>
      </c>
      <c r="G220" s="56">
        <v>705786.12</v>
      </c>
      <c r="H220" s="56">
        <v>911367.31</v>
      </c>
      <c r="I220" s="287"/>
      <c r="K220" s="275">
        <v>7033</v>
      </c>
      <c r="L220" s="275">
        <v>49009.98</v>
      </c>
      <c r="N220" s="275">
        <v>532.52</v>
      </c>
      <c r="Q220" s="56">
        <v>0</v>
      </c>
      <c r="R220" s="56">
        <v>4524693.96</v>
      </c>
      <c r="T220" s="100">
        <v>3145901.63</v>
      </c>
      <c r="U220" s="100">
        <v>284210</v>
      </c>
      <c r="V220" s="100">
        <v>2709.87</v>
      </c>
      <c r="X220" s="100">
        <v>1873408.28</v>
      </c>
      <c r="Z220" s="100">
        <v>459800</v>
      </c>
      <c r="AA220" s="124">
        <v>2709684.66</v>
      </c>
      <c r="AC220" s="124">
        <v>60154</v>
      </c>
      <c r="AE220" s="124">
        <v>2012067.3</v>
      </c>
      <c r="AF220" s="124">
        <v>522132.92</v>
      </c>
      <c r="AG220" s="124">
        <v>336736.59</v>
      </c>
    </row>
    <row r="221" spans="1:35" x14ac:dyDescent="0.25">
      <c r="A221" s="56" t="s">
        <v>30</v>
      </c>
      <c r="B221" s="123">
        <v>547796.67000000004</v>
      </c>
      <c r="C221" s="123">
        <v>93640.71</v>
      </c>
      <c r="E221" s="123">
        <v>0</v>
      </c>
      <c r="G221" s="56">
        <v>1</v>
      </c>
      <c r="H221" s="56">
        <v>2</v>
      </c>
      <c r="L221" s="275">
        <v>52664.13</v>
      </c>
      <c r="N221" s="275">
        <v>26004.43</v>
      </c>
      <c r="Q221" s="56">
        <v>-120486.21</v>
      </c>
      <c r="R221" s="56">
        <v>180573.14</v>
      </c>
      <c r="V221" s="100">
        <v>98.18</v>
      </c>
      <c r="X221" s="100">
        <v>8996537.1199999992</v>
      </c>
      <c r="Z221" s="100">
        <v>749795.37</v>
      </c>
      <c r="AA221" s="124">
        <v>9072086.1199999992</v>
      </c>
      <c r="AE221" s="124">
        <v>171659.66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T222"/>
  <sheetViews>
    <sheetView topLeftCell="AJ1" zoomScale="78" zoomScaleNormal="78" workbookViewId="0">
      <pane ySplit="3" topLeftCell="A4" activePane="bottomLeft" state="frozen"/>
      <selection pane="bottomLeft" activeCell="AR5" sqref="AR5"/>
    </sheetView>
  </sheetViews>
  <sheetFormatPr defaultColWidth="9" defaultRowHeight="13.8" x14ac:dyDescent="0.25"/>
  <cols>
    <col min="1" max="1" width="6.69921875" style="62" bestFit="1" customWidth="1"/>
    <col min="2" max="2" width="14.59765625" style="62" customWidth="1"/>
    <col min="3" max="3" width="7.5" style="62" bestFit="1" customWidth="1"/>
    <col min="4" max="4" width="44.59765625" style="62" bestFit="1" customWidth="1"/>
    <col min="5" max="5" width="60.19921875" style="56" bestFit="1" customWidth="1"/>
    <col min="6" max="6" width="31.8984375" style="271" bestFit="1" customWidth="1"/>
    <col min="7" max="7" width="31" style="271" bestFit="1" customWidth="1"/>
    <col min="8" max="8" width="22.69921875" style="271" bestFit="1" customWidth="1"/>
    <col min="9" max="9" width="22.5" style="271" bestFit="1" customWidth="1"/>
    <col min="10" max="11" width="17" style="56" bestFit="1" customWidth="1"/>
    <col min="12" max="12" width="20.3984375" style="56" bestFit="1" customWidth="1"/>
    <col min="13" max="13" width="16.59765625" style="275" bestFit="1" customWidth="1"/>
    <col min="14" max="14" width="18.8984375" style="275" bestFit="1" customWidth="1"/>
    <col min="15" max="15" width="18.09765625" style="275" bestFit="1" customWidth="1"/>
    <col min="16" max="16" width="20.09765625" style="275" bestFit="1" customWidth="1"/>
    <col min="17" max="17" width="20.09765625" style="56" bestFit="1" customWidth="1"/>
    <col min="18" max="18" width="22.3984375" style="56" bestFit="1" customWidth="1"/>
    <col min="19" max="19" width="26.5" style="56" bestFit="1" customWidth="1"/>
    <col min="20" max="20" width="26.59765625" style="56" bestFit="1" customWidth="1"/>
    <col min="21" max="21" width="45.8984375" style="100" bestFit="1" customWidth="1"/>
    <col min="22" max="22" width="41.09765625" style="100" bestFit="1" customWidth="1"/>
    <col min="23" max="23" width="42.8984375" style="100" bestFit="1" customWidth="1"/>
    <col min="24" max="24" width="43.59765625" style="100" bestFit="1" customWidth="1"/>
    <col min="25" max="25" width="27.69921875" style="100" bestFit="1" customWidth="1"/>
    <col min="26" max="26" width="53.09765625" style="100" bestFit="1" customWidth="1"/>
    <col min="27" max="27" width="29.69921875" style="100" bestFit="1" customWidth="1"/>
    <col min="28" max="28" width="21.59765625" style="124" bestFit="1" customWidth="1"/>
    <col min="29" max="29" width="19.09765625" style="124" bestFit="1" customWidth="1"/>
    <col min="30" max="30" width="25.5" style="124" bestFit="1" customWidth="1"/>
    <col min="31" max="36" width="25.5" style="124" customWidth="1"/>
    <col min="37" max="37" width="23.8984375" style="124" bestFit="1" customWidth="1"/>
    <col min="38" max="38" width="41" style="124" bestFit="1" customWidth="1"/>
    <col min="39" max="39" width="29.59765625" style="124" bestFit="1" customWidth="1"/>
    <col min="40" max="40" width="16.5" style="85" bestFit="1" customWidth="1"/>
    <col min="41" max="41" width="15.19921875" style="21" bestFit="1" customWidth="1"/>
    <col min="42" max="42" width="15.19921875" style="86" bestFit="1" customWidth="1"/>
    <col min="43" max="43" width="18.09765625" style="24" bestFit="1" customWidth="1"/>
    <col min="44" max="44" width="19.3984375" style="25" bestFit="1" customWidth="1"/>
    <col min="45" max="45" width="15.19921875" style="16" bestFit="1" customWidth="1"/>
    <col min="46" max="46" width="17.8984375" style="84" bestFit="1" customWidth="1"/>
    <col min="47" max="16384" width="9" style="84"/>
  </cols>
  <sheetData>
    <row r="1" spans="1:45" x14ac:dyDescent="0.25">
      <c r="D1" s="62" t="s">
        <v>590</v>
      </c>
      <c r="E1" s="56" t="s">
        <v>590</v>
      </c>
      <c r="F1" s="123" t="s">
        <v>1438</v>
      </c>
      <c r="G1" s="123" t="s">
        <v>1439</v>
      </c>
      <c r="H1" s="123" t="s">
        <v>1440</v>
      </c>
      <c r="I1" s="123" t="s">
        <v>1441</v>
      </c>
      <c r="J1" s="56" t="s">
        <v>1597</v>
      </c>
      <c r="K1" s="56" t="s">
        <v>1442</v>
      </c>
      <c r="L1" s="56" t="s">
        <v>1443</v>
      </c>
      <c r="M1" s="287" t="s">
        <v>1444</v>
      </c>
      <c r="N1" s="56" t="s">
        <v>1598</v>
      </c>
      <c r="O1" s="275" t="s">
        <v>1445</v>
      </c>
      <c r="P1" s="275" t="s">
        <v>1446</v>
      </c>
      <c r="Q1" s="275" t="s">
        <v>1448</v>
      </c>
      <c r="R1" s="275" t="s">
        <v>1449</v>
      </c>
      <c r="S1" s="56" t="s">
        <v>1450</v>
      </c>
      <c r="T1" s="56" t="s">
        <v>1451</v>
      </c>
      <c r="U1" s="56" t="s">
        <v>1452</v>
      </c>
      <c r="V1" s="56" t="s">
        <v>1453</v>
      </c>
      <c r="W1" s="100" t="s">
        <v>1454</v>
      </c>
      <c r="X1" s="100" t="s">
        <v>1455</v>
      </c>
      <c r="Y1" s="100" t="s">
        <v>1456</v>
      </c>
      <c r="Z1" s="100" t="s">
        <v>1457</v>
      </c>
      <c r="AA1" s="100" t="s">
        <v>1599</v>
      </c>
      <c r="AB1" s="100" t="s">
        <v>1458</v>
      </c>
      <c r="AC1" s="100" t="s">
        <v>1600</v>
      </c>
      <c r="AD1" s="100" t="s">
        <v>1459</v>
      </c>
      <c r="AE1" s="124" t="s">
        <v>1460</v>
      </c>
      <c r="AF1" s="124" t="s">
        <v>1508</v>
      </c>
      <c r="AG1" s="124" t="s">
        <v>1461</v>
      </c>
      <c r="AH1" s="124" t="s">
        <v>1462</v>
      </c>
      <c r="AI1" s="124" t="s">
        <v>1463</v>
      </c>
      <c r="AJ1" s="124" t="s">
        <v>1464</v>
      </c>
      <c r="AK1" s="124" t="s">
        <v>1601</v>
      </c>
      <c r="AL1" s="124" t="s">
        <v>1466</v>
      </c>
      <c r="AM1" s="124" t="s">
        <v>1467</v>
      </c>
      <c r="AN1" s="85" t="s">
        <v>6</v>
      </c>
      <c r="AO1" s="21" t="s">
        <v>7</v>
      </c>
      <c r="AP1" s="86" t="s">
        <v>8</v>
      </c>
      <c r="AQ1" s="22" t="s">
        <v>9</v>
      </c>
      <c r="AR1" s="23" t="s">
        <v>10</v>
      </c>
      <c r="AS1" s="71" t="s">
        <v>11</v>
      </c>
    </row>
    <row r="2" spans="1:45" x14ac:dyDescent="0.25">
      <c r="D2" s="62" t="s">
        <v>591</v>
      </c>
      <c r="E2" s="56" t="s">
        <v>591</v>
      </c>
      <c r="F2" s="123" t="s">
        <v>1468</v>
      </c>
      <c r="G2" s="123" t="s">
        <v>1469</v>
      </c>
      <c r="H2" s="123" t="s">
        <v>1470</v>
      </c>
      <c r="I2" s="123" t="s">
        <v>1471</v>
      </c>
      <c r="J2" s="56" t="s">
        <v>1602</v>
      </c>
      <c r="K2" s="56" t="s">
        <v>1472</v>
      </c>
      <c r="L2" s="56" t="s">
        <v>1473</v>
      </c>
      <c r="M2" s="287" t="s">
        <v>1474</v>
      </c>
      <c r="N2" s="56" t="s">
        <v>1603</v>
      </c>
      <c r="O2" s="275" t="s">
        <v>1475</v>
      </c>
      <c r="P2" s="275" t="s">
        <v>1476</v>
      </c>
      <c r="Q2" s="275" t="s">
        <v>1478</v>
      </c>
      <c r="R2" s="275" t="s">
        <v>1479</v>
      </c>
      <c r="S2" s="56" t="s">
        <v>1480</v>
      </c>
      <c r="T2" s="56" t="s">
        <v>1481</v>
      </c>
      <c r="U2" s="56" t="s">
        <v>1482</v>
      </c>
      <c r="V2" s="56" t="s">
        <v>1483</v>
      </c>
      <c r="W2" s="100" t="s">
        <v>1484</v>
      </c>
      <c r="X2" s="100" t="s">
        <v>1485</v>
      </c>
      <c r="Y2" s="100" t="s">
        <v>1486</v>
      </c>
      <c r="Z2" s="100" t="s">
        <v>1487</v>
      </c>
      <c r="AA2" s="100" t="s">
        <v>1604</v>
      </c>
      <c r="AB2" s="100" t="s">
        <v>1488</v>
      </c>
      <c r="AC2" s="100" t="s">
        <v>1605</v>
      </c>
      <c r="AD2" s="100" t="s">
        <v>1489</v>
      </c>
      <c r="AE2" s="124" t="s">
        <v>1490</v>
      </c>
      <c r="AF2" s="124" t="s">
        <v>1513</v>
      </c>
      <c r="AG2" s="124" t="s">
        <v>1491</v>
      </c>
      <c r="AH2" s="124" t="s">
        <v>1492</v>
      </c>
      <c r="AI2" s="124" t="s">
        <v>1493</v>
      </c>
      <c r="AJ2" s="124" t="s">
        <v>1494</v>
      </c>
      <c r="AK2" s="124" t="s">
        <v>1606</v>
      </c>
      <c r="AL2" s="124" t="s">
        <v>1496</v>
      </c>
      <c r="AM2" s="124" t="s">
        <v>1497</v>
      </c>
    </row>
    <row r="3" spans="1:45" x14ac:dyDescent="0.25">
      <c r="B3" s="62" t="s">
        <v>57</v>
      </c>
      <c r="D3" s="62" t="s">
        <v>592</v>
      </c>
      <c r="E3" s="56" t="s">
        <v>592</v>
      </c>
      <c r="F3" s="123">
        <v>97024769.340000004</v>
      </c>
      <c r="G3" s="123">
        <v>18185889.84</v>
      </c>
      <c r="H3" s="123">
        <v>31817083.59</v>
      </c>
      <c r="I3" s="123">
        <v>8065</v>
      </c>
      <c r="J3" s="56">
        <v>0</v>
      </c>
      <c r="K3" s="56">
        <v>189830132.90000001</v>
      </c>
      <c r="L3" s="56">
        <v>93568389.810000002</v>
      </c>
      <c r="M3" s="287">
        <v>3500</v>
      </c>
      <c r="N3" s="56">
        <v>0</v>
      </c>
      <c r="O3" s="275">
        <v>3144578.7</v>
      </c>
      <c r="P3" s="275">
        <v>11810921.27</v>
      </c>
      <c r="Q3" s="275">
        <v>2889909.86</v>
      </c>
      <c r="R3" s="275">
        <v>487316.45</v>
      </c>
      <c r="S3" s="56">
        <v>4074376.12</v>
      </c>
      <c r="T3" s="56">
        <v>-5862005.4100000001</v>
      </c>
      <c r="U3" s="56">
        <v>-1626852.76</v>
      </c>
      <c r="V3" s="56">
        <v>514088206.32999998</v>
      </c>
      <c r="W3" s="100">
        <v>637.88</v>
      </c>
      <c r="X3" s="100">
        <v>352410655.37</v>
      </c>
      <c r="Y3" s="100">
        <v>28282528.68</v>
      </c>
      <c r="Z3" s="100">
        <v>495967.31</v>
      </c>
      <c r="AA3" s="100">
        <v>2722139.12</v>
      </c>
      <c r="AB3" s="100">
        <v>340862247.83999997</v>
      </c>
      <c r="AC3" s="100">
        <v>2000</v>
      </c>
      <c r="AD3" s="100">
        <v>62319955.659999996</v>
      </c>
      <c r="AE3" s="124">
        <v>487173385.66000003</v>
      </c>
      <c r="AF3" s="124">
        <v>43342.5</v>
      </c>
      <c r="AG3" s="124">
        <v>1705386.4</v>
      </c>
      <c r="AH3" s="124">
        <v>207334</v>
      </c>
      <c r="AI3" s="124">
        <v>229524495.59</v>
      </c>
      <c r="AJ3" s="124">
        <v>58378026.729999997</v>
      </c>
      <c r="AK3" s="124">
        <v>2243219.2200000002</v>
      </c>
      <c r="AL3" s="124">
        <v>247323.54</v>
      </c>
      <c r="AM3" s="124">
        <v>2688506.83</v>
      </c>
      <c r="AN3" s="85">
        <f t="shared" ref="AN3:AS3" si="0">SUM(AN4:AN222)</f>
        <v>146920382.10000005</v>
      </c>
      <c r="AO3" s="21">
        <f t="shared" si="0"/>
        <v>18324946.180000003</v>
      </c>
      <c r="AP3" s="86">
        <f t="shared" si="0"/>
        <v>128595435.92000011</v>
      </c>
      <c r="AQ3" s="24">
        <f t="shared" si="0"/>
        <v>785881445.83999979</v>
      </c>
      <c r="AR3" s="25">
        <f t="shared" si="0"/>
        <v>781048770.96999955</v>
      </c>
      <c r="AS3" s="16">
        <f t="shared" si="0"/>
        <v>4832674.870000015</v>
      </c>
    </row>
    <row r="4" spans="1:45" x14ac:dyDescent="0.25">
      <c r="D4" s="56" t="s">
        <v>12</v>
      </c>
      <c r="E4" s="56" t="s">
        <v>12</v>
      </c>
      <c r="F4" s="123">
        <v>44838.11</v>
      </c>
      <c r="G4" s="123"/>
      <c r="H4" s="123">
        <v>0</v>
      </c>
      <c r="I4" s="123"/>
      <c r="K4" s="56">
        <v>465682.96</v>
      </c>
      <c r="L4" s="56">
        <v>389470.46</v>
      </c>
      <c r="M4" s="287"/>
      <c r="N4" s="56"/>
      <c r="Q4" s="275"/>
      <c r="R4" s="275">
        <v>32990</v>
      </c>
      <c r="U4" s="56"/>
      <c r="V4" s="56">
        <v>2280907.04</v>
      </c>
      <c r="Z4" s="100">
        <v>11028.29</v>
      </c>
      <c r="AB4" s="100">
        <v>2044636</v>
      </c>
      <c r="AC4" s="100"/>
      <c r="AD4" s="100">
        <v>465174.47</v>
      </c>
      <c r="AE4" s="124">
        <v>2052941</v>
      </c>
      <c r="AG4" s="124">
        <v>16828.400000000001</v>
      </c>
      <c r="AI4" s="124">
        <v>503107.7</v>
      </c>
      <c r="AJ4" s="124">
        <v>196918.59</v>
      </c>
      <c r="AN4" s="85">
        <f>SUM(F4:I4)</f>
        <v>44838.11</v>
      </c>
      <c r="AO4" s="21">
        <f>SUM(O4:R4)</f>
        <v>32990</v>
      </c>
      <c r="AP4" s="86">
        <f>AN4-AO4</f>
        <v>11848.11</v>
      </c>
      <c r="AQ4" s="24">
        <f>SUM(W4:AD4)</f>
        <v>2520838.7599999998</v>
      </c>
      <c r="AR4" s="25">
        <f>SUM(AE4:AM4)</f>
        <v>2769795.69</v>
      </c>
      <c r="AS4" s="16">
        <f>AQ4-AR4</f>
        <v>-248956.93000000017</v>
      </c>
    </row>
    <row r="5" spans="1:45" x14ac:dyDescent="0.25">
      <c r="D5" s="56" t="s">
        <v>1424</v>
      </c>
      <c r="E5" s="56" t="s">
        <v>1424</v>
      </c>
      <c r="F5" s="123">
        <v>547796.67000000004</v>
      </c>
      <c r="G5" s="123">
        <v>93640.71</v>
      </c>
      <c r="H5" s="123"/>
      <c r="I5" s="123">
        <v>0</v>
      </c>
      <c r="K5" s="56">
        <v>1</v>
      </c>
      <c r="L5" s="56">
        <v>2</v>
      </c>
      <c r="M5" s="287"/>
      <c r="N5" s="56"/>
      <c r="P5" s="275">
        <v>52664.13</v>
      </c>
      <c r="Q5" s="275"/>
      <c r="R5" s="275">
        <v>26004.43</v>
      </c>
      <c r="U5" s="56">
        <v>-120486.21</v>
      </c>
      <c r="V5" s="56">
        <v>180573.14</v>
      </c>
      <c r="Z5" s="100">
        <v>98.18</v>
      </c>
      <c r="AB5" s="100">
        <v>8996537.1199999992</v>
      </c>
      <c r="AC5" s="100"/>
      <c r="AD5" s="100">
        <v>749795.37</v>
      </c>
      <c r="AE5" s="124">
        <v>9072086.1199999992</v>
      </c>
      <c r="AI5" s="124">
        <v>171659.66</v>
      </c>
      <c r="AN5" s="85">
        <f t="shared" ref="AN5:AN68" si="1">SUM(F5:I5)</f>
        <v>641437.38</v>
      </c>
      <c r="AO5" s="21">
        <f t="shared" ref="AO5:AO68" si="2">SUM(O5:R5)</f>
        <v>78668.56</v>
      </c>
      <c r="AP5" s="86">
        <f t="shared" ref="AP5:AP68" si="3">AN5-AO5</f>
        <v>562768.82000000007</v>
      </c>
      <c r="AQ5" s="24">
        <f t="shared" ref="AQ5:AQ68" si="4">SUM(W5:AD5)</f>
        <v>9746430.6699999981</v>
      </c>
      <c r="AR5" s="25">
        <f t="shared" ref="AR5:AR68" si="5">SUM(AE5:AM5)</f>
        <v>9243745.7799999993</v>
      </c>
      <c r="AS5" s="16">
        <f t="shared" ref="AS5:AS68" si="6">AQ5-AR5</f>
        <v>502684.88999999873</v>
      </c>
    </row>
    <row r="6" spans="1:45" x14ac:dyDescent="0.25">
      <c r="D6" s="56" t="s">
        <v>13</v>
      </c>
      <c r="E6" s="56" t="s">
        <v>14</v>
      </c>
      <c r="F6" s="123">
        <v>14613.17</v>
      </c>
      <c r="G6" s="123"/>
      <c r="H6" s="123">
        <v>7200</v>
      </c>
      <c r="I6" s="123"/>
      <c r="K6" s="56">
        <v>648867.64</v>
      </c>
      <c r="L6" s="56">
        <v>482180.81</v>
      </c>
      <c r="M6" s="287"/>
      <c r="N6" s="56"/>
      <c r="Q6" s="275"/>
      <c r="R6" s="275">
        <v>0</v>
      </c>
      <c r="U6" s="56">
        <v>-1662942.57</v>
      </c>
      <c r="V6" s="56">
        <v>3116375.39</v>
      </c>
      <c r="W6" s="100">
        <v>396.74</v>
      </c>
      <c r="X6" s="100">
        <v>2925.61</v>
      </c>
      <c r="Z6" s="100">
        <v>160.4</v>
      </c>
      <c r="AB6" s="100">
        <v>1402313.03</v>
      </c>
      <c r="AC6" s="100"/>
      <c r="AD6" s="100">
        <v>856382.66</v>
      </c>
      <c r="AE6" s="124">
        <v>1741714.56</v>
      </c>
      <c r="AI6" s="124">
        <v>461625.13</v>
      </c>
      <c r="AJ6" s="124">
        <v>318989.95</v>
      </c>
      <c r="AN6" s="85">
        <f t="shared" si="1"/>
        <v>21813.17</v>
      </c>
      <c r="AO6" s="21">
        <f t="shared" si="2"/>
        <v>0</v>
      </c>
      <c r="AP6" s="86">
        <f t="shared" si="3"/>
        <v>21813.17</v>
      </c>
      <c r="AQ6" s="24">
        <f t="shared" si="4"/>
        <v>2262178.44</v>
      </c>
      <c r="AR6" s="25">
        <f t="shared" si="5"/>
        <v>2522329.64</v>
      </c>
      <c r="AS6" s="16">
        <f t="shared" si="6"/>
        <v>-260151.20000000019</v>
      </c>
    </row>
    <row r="7" spans="1:45" x14ac:dyDescent="0.25">
      <c r="D7" s="56" t="s">
        <v>14</v>
      </c>
      <c r="E7" s="56" t="s">
        <v>15</v>
      </c>
      <c r="F7" s="123">
        <v>109833.68</v>
      </c>
      <c r="G7" s="123"/>
      <c r="H7" s="123">
        <v>42670</v>
      </c>
      <c r="I7" s="123"/>
      <c r="K7" s="56">
        <v>220415.22</v>
      </c>
      <c r="L7" s="56">
        <v>327918.59000000003</v>
      </c>
      <c r="M7" s="287"/>
      <c r="N7" s="56"/>
      <c r="Q7" s="275"/>
      <c r="R7" s="275">
        <v>-1459305.65</v>
      </c>
      <c r="T7" s="56">
        <v>2351172.4700000002</v>
      </c>
      <c r="U7" s="56">
        <v>-3794489.13</v>
      </c>
      <c r="V7" s="56">
        <v>2450442</v>
      </c>
      <c r="Z7" s="100">
        <v>738.25</v>
      </c>
      <c r="AB7" s="100">
        <v>1418928</v>
      </c>
      <c r="AC7" s="100"/>
      <c r="AD7" s="100">
        <v>2239714.5099999998</v>
      </c>
      <c r="AE7" s="124">
        <v>1781602.25</v>
      </c>
      <c r="AI7" s="124">
        <v>466387.26</v>
      </c>
      <c r="AJ7" s="124">
        <v>258373.45</v>
      </c>
      <c r="AN7" s="85">
        <f t="shared" si="1"/>
        <v>152503.67999999999</v>
      </c>
      <c r="AO7" s="21">
        <f t="shared" si="2"/>
        <v>-1459305.65</v>
      </c>
      <c r="AP7" s="86">
        <f t="shared" si="3"/>
        <v>1611809.3299999998</v>
      </c>
      <c r="AQ7" s="24">
        <f t="shared" si="4"/>
        <v>3659380.76</v>
      </c>
      <c r="AR7" s="25">
        <f t="shared" si="5"/>
        <v>2506362.96</v>
      </c>
      <c r="AS7" s="16">
        <f t="shared" si="6"/>
        <v>1153017.7999999998</v>
      </c>
    </row>
    <row r="8" spans="1:45" x14ac:dyDescent="0.25">
      <c r="D8" s="56" t="s">
        <v>15</v>
      </c>
      <c r="E8" s="56" t="s">
        <v>1607</v>
      </c>
      <c r="F8" s="123">
        <v>2122.29</v>
      </c>
      <c r="G8" s="123"/>
      <c r="H8" s="123"/>
      <c r="I8" s="123"/>
      <c r="K8" s="56">
        <v>3051697.5</v>
      </c>
      <c r="L8" s="56">
        <v>465200.66</v>
      </c>
      <c r="M8" s="287"/>
      <c r="N8" s="56"/>
      <c r="Q8" s="275"/>
      <c r="R8" s="275">
        <v>2000</v>
      </c>
      <c r="U8" s="56">
        <v>2601086.11</v>
      </c>
      <c r="V8" s="56">
        <v>1686786.55</v>
      </c>
      <c r="Y8" s="100">
        <v>122.29</v>
      </c>
      <c r="AA8" s="100">
        <v>1945697.67</v>
      </c>
      <c r="AB8" s="100"/>
      <c r="AC8" s="100"/>
      <c r="AD8" s="100">
        <v>-568822.06999999995</v>
      </c>
      <c r="AE8" s="124">
        <v>1148961.8700000001</v>
      </c>
      <c r="AF8" s="124">
        <v>43342.5</v>
      </c>
      <c r="AI8" s="124">
        <v>225874.38</v>
      </c>
      <c r="AJ8" s="124">
        <v>292668.53000000003</v>
      </c>
      <c r="AN8" s="85">
        <f t="shared" si="1"/>
        <v>2122.29</v>
      </c>
      <c r="AO8" s="21">
        <f t="shared" si="2"/>
        <v>2000</v>
      </c>
      <c r="AP8" s="86">
        <f t="shared" si="3"/>
        <v>122.28999999999996</v>
      </c>
      <c r="AQ8" s="24">
        <f t="shared" si="4"/>
        <v>1376997.8900000001</v>
      </c>
      <c r="AR8" s="25">
        <f t="shared" si="5"/>
        <v>1710847.28</v>
      </c>
      <c r="AS8" s="16">
        <f t="shared" si="6"/>
        <v>-333849.3899999999</v>
      </c>
    </row>
    <row r="9" spans="1:45" ht="14.4" thickBot="1" x14ac:dyDescent="0.3">
      <c r="D9" s="56" t="s">
        <v>16</v>
      </c>
      <c r="E9" s="56" t="s">
        <v>16</v>
      </c>
      <c r="F9" s="123">
        <v>66588.710000000006</v>
      </c>
      <c r="G9" s="123">
        <v>0</v>
      </c>
      <c r="H9" s="123">
        <v>0</v>
      </c>
      <c r="I9" s="123"/>
      <c r="K9" s="56">
        <v>706667.55</v>
      </c>
      <c r="L9" s="56">
        <v>212392.82</v>
      </c>
      <c r="M9" s="287"/>
      <c r="N9" s="56"/>
      <c r="O9" s="275">
        <v>0</v>
      </c>
      <c r="Q9" s="275"/>
      <c r="R9" s="275">
        <v>0</v>
      </c>
      <c r="U9" s="56"/>
      <c r="V9" s="56">
        <v>412000</v>
      </c>
      <c r="Z9" s="100">
        <v>206.71</v>
      </c>
      <c r="AB9" s="100">
        <v>2944722.5</v>
      </c>
      <c r="AC9" s="100">
        <v>2000</v>
      </c>
      <c r="AD9" s="100">
        <v>959649</v>
      </c>
      <c r="AE9" s="124">
        <v>2863622.5</v>
      </c>
      <c r="AI9" s="124">
        <v>850775</v>
      </c>
      <c r="AJ9" s="124">
        <v>196900</v>
      </c>
      <c r="AN9" s="85">
        <f t="shared" si="1"/>
        <v>66588.710000000006</v>
      </c>
      <c r="AO9" s="21">
        <f t="shared" si="2"/>
        <v>0</v>
      </c>
      <c r="AP9" s="86">
        <f t="shared" si="3"/>
        <v>66588.710000000006</v>
      </c>
      <c r="AQ9" s="24">
        <f t="shared" si="4"/>
        <v>3906578.21</v>
      </c>
      <c r="AR9" s="25">
        <f t="shared" si="5"/>
        <v>3911297.5</v>
      </c>
      <c r="AS9" s="16">
        <f t="shared" si="6"/>
        <v>-4719.2900000000373</v>
      </c>
    </row>
    <row r="10" spans="1:45" ht="14.4" thickBot="1" x14ac:dyDescent="0.3">
      <c r="A10" s="62" t="s">
        <v>302</v>
      </c>
      <c r="B10" s="62" t="s">
        <v>43</v>
      </c>
      <c r="C10" s="88">
        <v>6923</v>
      </c>
      <c r="D10" s="89" t="s">
        <v>1425</v>
      </c>
      <c r="E10" s="56" t="s">
        <v>1608</v>
      </c>
      <c r="F10" s="123">
        <v>583307.02</v>
      </c>
      <c r="G10" s="123">
        <v>19300</v>
      </c>
      <c r="H10" s="123">
        <v>444140</v>
      </c>
      <c r="I10" s="123"/>
      <c r="K10" s="56">
        <v>104422</v>
      </c>
      <c r="L10" s="56">
        <v>844967.04</v>
      </c>
      <c r="M10" s="287"/>
      <c r="N10" s="56"/>
      <c r="O10" s="275">
        <v>0</v>
      </c>
      <c r="P10" s="275">
        <v>98920</v>
      </c>
      <c r="Q10" s="275">
        <v>5000</v>
      </c>
      <c r="R10" s="275"/>
      <c r="U10" s="56">
        <v>224318.56</v>
      </c>
      <c r="V10" s="56">
        <v>1691218.36</v>
      </c>
      <c r="X10" s="100">
        <v>1405430.15</v>
      </c>
      <c r="Y10" s="100">
        <v>110000</v>
      </c>
      <c r="Z10" s="100">
        <v>3607.43</v>
      </c>
      <c r="AB10" s="100">
        <v>2622282</v>
      </c>
      <c r="AC10" s="100"/>
      <c r="AD10" s="100">
        <v>1009850</v>
      </c>
      <c r="AE10" s="124">
        <v>3035522</v>
      </c>
      <c r="AG10" s="124">
        <v>81900</v>
      </c>
      <c r="AI10" s="124">
        <v>1403103.65</v>
      </c>
      <c r="AJ10" s="124">
        <v>246450.26</v>
      </c>
      <c r="AN10" s="85">
        <f t="shared" si="1"/>
        <v>1046747.02</v>
      </c>
      <c r="AO10" s="21">
        <f t="shared" si="2"/>
        <v>103920</v>
      </c>
      <c r="AP10" s="86">
        <f t="shared" si="3"/>
        <v>942827.02</v>
      </c>
      <c r="AQ10" s="24">
        <f t="shared" si="4"/>
        <v>5151169.58</v>
      </c>
      <c r="AR10" s="25">
        <f t="shared" si="5"/>
        <v>4766975.91</v>
      </c>
      <c r="AS10" s="16">
        <f t="shared" si="6"/>
        <v>384193.66999999993</v>
      </c>
    </row>
    <row r="11" spans="1:45" ht="14.4" thickBot="1" x14ac:dyDescent="0.3">
      <c r="A11" s="62" t="s">
        <v>302</v>
      </c>
      <c r="B11" s="62" t="s">
        <v>43</v>
      </c>
      <c r="C11" s="88">
        <v>7817</v>
      </c>
      <c r="D11" s="89" t="s">
        <v>817</v>
      </c>
      <c r="E11" s="56" t="s">
        <v>1609</v>
      </c>
      <c r="F11" s="123">
        <v>263746.09000000003</v>
      </c>
      <c r="G11" s="123">
        <v>12400</v>
      </c>
      <c r="H11" s="123">
        <v>836161.52</v>
      </c>
      <c r="I11" s="123"/>
      <c r="K11" s="56">
        <v>279910.63</v>
      </c>
      <c r="L11" s="56">
        <v>989359.18</v>
      </c>
      <c r="M11" s="287"/>
      <c r="N11" s="56"/>
      <c r="P11" s="275">
        <v>46148.85</v>
      </c>
      <c r="Q11" s="275">
        <v>63100</v>
      </c>
      <c r="R11" s="275"/>
      <c r="U11" s="56">
        <v>-93214.45</v>
      </c>
      <c r="V11" s="56">
        <v>1534772.11</v>
      </c>
      <c r="X11" s="100">
        <v>2399882.85</v>
      </c>
      <c r="Z11" s="100">
        <v>6664.2</v>
      </c>
      <c r="AB11" s="100">
        <v>1728176</v>
      </c>
      <c r="AC11" s="100"/>
      <c r="AD11" s="100">
        <v>295050</v>
      </c>
      <c r="AE11" s="124">
        <v>3037611</v>
      </c>
      <c r="AI11" s="124">
        <v>1142727.69</v>
      </c>
      <c r="AJ11" s="124">
        <v>153389.35999999999</v>
      </c>
      <c r="AM11" s="124">
        <v>2352.62</v>
      </c>
      <c r="AN11" s="85">
        <f t="shared" si="1"/>
        <v>1112307.6100000001</v>
      </c>
      <c r="AO11" s="21">
        <f t="shared" si="2"/>
        <v>109248.85</v>
      </c>
      <c r="AP11" s="86">
        <f t="shared" si="3"/>
        <v>1003058.7600000001</v>
      </c>
      <c r="AQ11" s="24">
        <f t="shared" si="4"/>
        <v>4429773.0500000007</v>
      </c>
      <c r="AR11" s="25">
        <f t="shared" si="5"/>
        <v>4336080.67</v>
      </c>
      <c r="AS11" s="16">
        <f t="shared" si="6"/>
        <v>93692.38000000082</v>
      </c>
    </row>
    <row r="12" spans="1:45" ht="14.4" thickBot="1" x14ac:dyDescent="0.3">
      <c r="A12" s="62" t="s">
        <v>302</v>
      </c>
      <c r="B12" s="62" t="s">
        <v>43</v>
      </c>
      <c r="C12" s="88">
        <v>11016</v>
      </c>
      <c r="D12" s="89" t="s">
        <v>818</v>
      </c>
      <c r="E12" s="56" t="s">
        <v>1610</v>
      </c>
      <c r="F12" s="123">
        <v>2086090.87</v>
      </c>
      <c r="G12" s="123">
        <v>17600</v>
      </c>
      <c r="H12" s="123">
        <v>616300.6</v>
      </c>
      <c r="I12" s="123"/>
      <c r="K12" s="56">
        <v>858604.43</v>
      </c>
      <c r="L12" s="56">
        <v>727699.88</v>
      </c>
      <c r="M12" s="287"/>
      <c r="N12" s="56"/>
      <c r="O12" s="275">
        <v>0</v>
      </c>
      <c r="P12" s="275">
        <v>56400</v>
      </c>
      <c r="Q12" s="275">
        <v>0</v>
      </c>
      <c r="R12" s="275">
        <v>165253.97</v>
      </c>
      <c r="U12" s="56">
        <v>935874.91</v>
      </c>
      <c r="V12" s="56">
        <v>1567224.53</v>
      </c>
      <c r="X12" s="100">
        <v>2073864.79</v>
      </c>
      <c r="Z12" s="100">
        <v>13018.25</v>
      </c>
      <c r="AB12" s="100">
        <v>2059828</v>
      </c>
      <c r="AC12" s="100"/>
      <c r="AD12" s="100">
        <v>357550</v>
      </c>
      <c r="AE12" s="124">
        <v>3044918</v>
      </c>
      <c r="AI12" s="124">
        <v>2201500.7000000002</v>
      </c>
      <c r="AJ12" s="124">
        <v>400864.38</v>
      </c>
      <c r="AM12" s="124">
        <v>95737.7</v>
      </c>
      <c r="AN12" s="85">
        <f t="shared" si="1"/>
        <v>2719991.47</v>
      </c>
      <c r="AO12" s="21">
        <f t="shared" si="2"/>
        <v>221653.97</v>
      </c>
      <c r="AP12" s="86">
        <f t="shared" si="3"/>
        <v>2498337.5</v>
      </c>
      <c r="AQ12" s="24">
        <f t="shared" si="4"/>
        <v>4504261.04</v>
      </c>
      <c r="AR12" s="25">
        <f t="shared" si="5"/>
        <v>5743020.7800000003</v>
      </c>
      <c r="AS12" s="16">
        <f t="shared" si="6"/>
        <v>-1238759.7400000002</v>
      </c>
    </row>
    <row r="13" spans="1:45" ht="14.4" thickBot="1" x14ac:dyDescent="0.3">
      <c r="A13" s="62" t="s">
        <v>302</v>
      </c>
      <c r="B13" s="62" t="s">
        <v>43</v>
      </c>
      <c r="C13" s="88">
        <v>5402</v>
      </c>
      <c r="D13" s="89" t="s">
        <v>819</v>
      </c>
      <c r="E13" s="56" t="s">
        <v>1611</v>
      </c>
      <c r="F13" s="123">
        <v>1070466.4099999999</v>
      </c>
      <c r="G13" s="123">
        <v>6400</v>
      </c>
      <c r="H13" s="123">
        <v>123423.17</v>
      </c>
      <c r="I13" s="123"/>
      <c r="K13" s="56">
        <v>72968.33</v>
      </c>
      <c r="L13" s="56">
        <v>988124.96</v>
      </c>
      <c r="M13" s="287"/>
      <c r="N13" s="56"/>
      <c r="O13" s="275">
        <v>12740</v>
      </c>
      <c r="P13" s="275">
        <v>46067.59</v>
      </c>
      <c r="Q13" s="275">
        <v>0</v>
      </c>
      <c r="R13" s="275"/>
      <c r="U13" s="56">
        <v>199783.61</v>
      </c>
      <c r="V13" s="56">
        <v>1097038.29</v>
      </c>
      <c r="X13" s="100">
        <v>1052265.47</v>
      </c>
      <c r="Z13" s="100">
        <v>5460.26</v>
      </c>
      <c r="AB13" s="100">
        <v>2456030</v>
      </c>
      <c r="AC13" s="100"/>
      <c r="AD13" s="100">
        <v>308409</v>
      </c>
      <c r="AE13" s="124">
        <v>2807179</v>
      </c>
      <c r="AI13" s="124">
        <v>1094404.1100000001</v>
      </c>
      <c r="AJ13" s="124">
        <v>281905.13</v>
      </c>
      <c r="AN13" s="85">
        <f t="shared" si="1"/>
        <v>1200289.5799999998</v>
      </c>
      <c r="AO13" s="21">
        <f t="shared" si="2"/>
        <v>58807.59</v>
      </c>
      <c r="AP13" s="86">
        <f t="shared" si="3"/>
        <v>1141481.9899999998</v>
      </c>
      <c r="AQ13" s="24">
        <f t="shared" si="4"/>
        <v>3822164.73</v>
      </c>
      <c r="AR13" s="25">
        <f t="shared" si="5"/>
        <v>4183488.24</v>
      </c>
      <c r="AS13" s="16">
        <f t="shared" si="6"/>
        <v>-361323.51000000024</v>
      </c>
    </row>
    <row r="14" spans="1:45" ht="14.4" thickBot="1" x14ac:dyDescent="0.3">
      <c r="A14" s="62" t="s">
        <v>302</v>
      </c>
      <c r="B14" s="62" t="s">
        <v>43</v>
      </c>
      <c r="C14" s="88">
        <v>4534</v>
      </c>
      <c r="D14" s="89" t="s">
        <v>820</v>
      </c>
      <c r="E14" s="56" t="s">
        <v>1612</v>
      </c>
      <c r="F14" s="123">
        <v>253272.22</v>
      </c>
      <c r="G14" s="123">
        <v>1057.5</v>
      </c>
      <c r="H14" s="123">
        <v>280333.03000000003</v>
      </c>
      <c r="I14" s="123"/>
      <c r="K14" s="56">
        <v>2140262.6</v>
      </c>
      <c r="L14" s="56">
        <v>175303.47</v>
      </c>
      <c r="M14" s="287"/>
      <c r="N14" s="56"/>
      <c r="O14" s="275">
        <v>1270</v>
      </c>
      <c r="P14" s="275">
        <v>29646.06</v>
      </c>
      <c r="Q14" s="275">
        <v>88846.3</v>
      </c>
      <c r="R14" s="275"/>
      <c r="U14" s="56">
        <v>196355.78</v>
      </c>
      <c r="V14" s="56">
        <v>1718005.94</v>
      </c>
      <c r="X14" s="100">
        <v>1072716.96</v>
      </c>
      <c r="Z14" s="100">
        <v>1907.88</v>
      </c>
      <c r="AB14" s="100">
        <v>1507254</v>
      </c>
      <c r="AC14" s="100"/>
      <c r="AD14" s="100">
        <v>277300</v>
      </c>
      <c r="AE14" s="124">
        <v>2365454</v>
      </c>
      <c r="AI14" s="124">
        <v>901530.16</v>
      </c>
      <c r="AJ14" s="124">
        <v>188226.22</v>
      </c>
      <c r="AM14" s="124">
        <v>11346</v>
      </c>
      <c r="AN14" s="85">
        <f t="shared" si="1"/>
        <v>534662.75</v>
      </c>
      <c r="AO14" s="21">
        <f t="shared" si="2"/>
        <v>119762.36</v>
      </c>
      <c r="AP14" s="86">
        <f t="shared" si="3"/>
        <v>414900.39</v>
      </c>
      <c r="AQ14" s="24">
        <f t="shared" si="4"/>
        <v>2859178.84</v>
      </c>
      <c r="AR14" s="25">
        <f t="shared" si="5"/>
        <v>3466556.3800000004</v>
      </c>
      <c r="AS14" s="16">
        <f t="shared" si="6"/>
        <v>-607377.5400000005</v>
      </c>
    </row>
    <row r="15" spans="1:45" ht="14.4" thickBot="1" x14ac:dyDescent="0.3">
      <c r="A15" s="62" t="s">
        <v>302</v>
      </c>
      <c r="B15" s="62" t="s">
        <v>43</v>
      </c>
      <c r="C15" s="88">
        <v>8215</v>
      </c>
      <c r="D15" s="89" t="s">
        <v>821</v>
      </c>
      <c r="E15" s="56" t="s">
        <v>1613</v>
      </c>
      <c r="F15" s="123">
        <v>915929.97</v>
      </c>
      <c r="G15" s="123">
        <v>32600</v>
      </c>
      <c r="H15" s="123">
        <v>622816.23</v>
      </c>
      <c r="I15" s="123"/>
      <c r="K15" s="56">
        <v>1572970.63</v>
      </c>
      <c r="L15" s="56">
        <v>96243.85</v>
      </c>
      <c r="M15" s="287"/>
      <c r="N15" s="56"/>
      <c r="P15" s="275">
        <v>161752.07999999999</v>
      </c>
      <c r="Q15" s="275">
        <v>62009.2</v>
      </c>
      <c r="R15" s="275">
        <v>187590</v>
      </c>
      <c r="U15" s="56">
        <v>-20346.97</v>
      </c>
      <c r="V15" s="56">
        <v>3950541.16</v>
      </c>
      <c r="X15" s="100">
        <v>2715054.94</v>
      </c>
      <c r="Y15" s="100">
        <v>300</v>
      </c>
      <c r="Z15" s="100">
        <v>6682.29</v>
      </c>
      <c r="AB15" s="100">
        <v>1446804</v>
      </c>
      <c r="AC15" s="100"/>
      <c r="AD15" s="100">
        <v>475780</v>
      </c>
      <c r="AE15" s="124">
        <v>2702187</v>
      </c>
      <c r="AI15" s="124">
        <v>2923938.46</v>
      </c>
      <c r="AJ15" s="124">
        <v>957819.95</v>
      </c>
      <c r="AM15" s="124">
        <v>3190</v>
      </c>
      <c r="AN15" s="85">
        <f t="shared" si="1"/>
        <v>1571346.2</v>
      </c>
      <c r="AO15" s="21">
        <f t="shared" si="2"/>
        <v>411351.27999999997</v>
      </c>
      <c r="AP15" s="86">
        <f t="shared" si="3"/>
        <v>1159994.92</v>
      </c>
      <c r="AQ15" s="24">
        <f t="shared" si="4"/>
        <v>4644621.2300000004</v>
      </c>
      <c r="AR15" s="25">
        <f t="shared" si="5"/>
        <v>6587135.4100000001</v>
      </c>
      <c r="AS15" s="16">
        <f t="shared" si="6"/>
        <v>-1942514.1799999997</v>
      </c>
    </row>
    <row r="16" spans="1:45" ht="14.4" thickBot="1" x14ac:dyDescent="0.3">
      <c r="A16" s="62" t="s">
        <v>302</v>
      </c>
      <c r="B16" s="62" t="s">
        <v>43</v>
      </c>
      <c r="C16" s="88">
        <v>8736</v>
      </c>
      <c r="D16" s="89" t="s">
        <v>822</v>
      </c>
      <c r="E16" s="56" t="s">
        <v>1614</v>
      </c>
      <c r="F16" s="123">
        <v>1360960.53</v>
      </c>
      <c r="G16" s="123">
        <v>14800</v>
      </c>
      <c r="H16" s="123">
        <v>415398.62</v>
      </c>
      <c r="I16" s="123"/>
      <c r="K16" s="56">
        <v>983834.39</v>
      </c>
      <c r="L16" s="56">
        <v>1094089.76</v>
      </c>
      <c r="M16" s="287"/>
      <c r="N16" s="56"/>
      <c r="P16" s="275">
        <v>189732.1</v>
      </c>
      <c r="Q16" s="275">
        <v>48528</v>
      </c>
      <c r="R16" s="275">
        <v>2137.2399999999998</v>
      </c>
      <c r="S16" s="56">
        <v>20000</v>
      </c>
      <c r="U16" s="56">
        <v>105684.67</v>
      </c>
      <c r="V16" s="56">
        <v>2643840</v>
      </c>
      <c r="X16" s="100">
        <v>2533656.09</v>
      </c>
      <c r="Z16" s="100">
        <v>7238.42</v>
      </c>
      <c r="AB16" s="100">
        <v>1571580</v>
      </c>
      <c r="AC16" s="100"/>
      <c r="AD16" s="100">
        <v>924600</v>
      </c>
      <c r="AE16" s="124">
        <v>2753275</v>
      </c>
      <c r="AG16" s="124">
        <v>79082</v>
      </c>
      <c r="AI16" s="124">
        <v>1271451.96</v>
      </c>
      <c r="AJ16" s="124">
        <v>332283.62</v>
      </c>
      <c r="AM16" s="124">
        <v>260189.5</v>
      </c>
      <c r="AN16" s="85">
        <f t="shared" si="1"/>
        <v>1791159.15</v>
      </c>
      <c r="AO16" s="21">
        <f t="shared" si="2"/>
        <v>240397.34</v>
      </c>
      <c r="AP16" s="86">
        <f t="shared" si="3"/>
        <v>1550761.8099999998</v>
      </c>
      <c r="AQ16" s="24">
        <f t="shared" si="4"/>
        <v>5037074.51</v>
      </c>
      <c r="AR16" s="25">
        <f t="shared" si="5"/>
        <v>4696282.08</v>
      </c>
      <c r="AS16" s="16">
        <f t="shared" si="6"/>
        <v>340792.4299999997</v>
      </c>
    </row>
    <row r="17" spans="1:45" ht="14.4" thickBot="1" x14ac:dyDescent="0.3">
      <c r="A17" s="62" t="s">
        <v>302</v>
      </c>
      <c r="B17" s="62" t="s">
        <v>43</v>
      </c>
      <c r="C17" s="88">
        <v>4649</v>
      </c>
      <c r="D17" s="89" t="s">
        <v>823</v>
      </c>
      <c r="E17" s="56" t="s">
        <v>1615</v>
      </c>
      <c r="F17" s="123">
        <v>536273.47</v>
      </c>
      <c r="G17" s="123">
        <v>4200</v>
      </c>
      <c r="H17" s="123">
        <v>206666.28</v>
      </c>
      <c r="I17" s="123"/>
      <c r="K17" s="56">
        <v>786065.86</v>
      </c>
      <c r="L17" s="56">
        <v>29480.959999999999</v>
      </c>
      <c r="M17" s="287"/>
      <c r="N17" s="56"/>
      <c r="P17" s="275">
        <v>40950</v>
      </c>
      <c r="Q17" s="275"/>
      <c r="R17" s="275">
        <v>0</v>
      </c>
      <c r="U17" s="56">
        <v>108356.22</v>
      </c>
      <c r="V17" s="56">
        <v>2287723.02</v>
      </c>
      <c r="X17" s="100">
        <v>1107138.97</v>
      </c>
      <c r="Y17" s="100">
        <v>137401</v>
      </c>
      <c r="Z17" s="100">
        <v>1693.52</v>
      </c>
      <c r="AB17" s="100">
        <v>2655749</v>
      </c>
      <c r="AC17" s="100"/>
      <c r="AD17" s="100">
        <v>164617.16</v>
      </c>
      <c r="AE17" s="124">
        <v>3257942</v>
      </c>
      <c r="AI17" s="124">
        <v>1070317.98</v>
      </c>
      <c r="AJ17" s="124">
        <v>152268.60999999999</v>
      </c>
      <c r="AN17" s="85">
        <f t="shared" si="1"/>
        <v>747139.75</v>
      </c>
      <c r="AO17" s="21">
        <f t="shared" si="2"/>
        <v>40950</v>
      </c>
      <c r="AP17" s="86">
        <f t="shared" si="3"/>
        <v>706189.75</v>
      </c>
      <c r="AQ17" s="24">
        <f t="shared" si="4"/>
        <v>4066599.6500000004</v>
      </c>
      <c r="AR17" s="25">
        <f t="shared" si="5"/>
        <v>4480528.5900000008</v>
      </c>
      <c r="AS17" s="16">
        <f t="shared" si="6"/>
        <v>-413928.94000000041</v>
      </c>
    </row>
    <row r="18" spans="1:45" ht="14.4" thickBot="1" x14ac:dyDescent="0.3">
      <c r="A18" s="62" t="s">
        <v>302</v>
      </c>
      <c r="B18" s="62" t="s">
        <v>43</v>
      </c>
      <c r="C18" s="88">
        <v>8434</v>
      </c>
      <c r="D18" s="89" t="s">
        <v>824</v>
      </c>
      <c r="E18" s="56" t="s">
        <v>1616</v>
      </c>
      <c r="F18" s="123">
        <v>1320088.5900000001</v>
      </c>
      <c r="G18" s="123">
        <v>32700</v>
      </c>
      <c r="H18" s="123">
        <v>319826.63</v>
      </c>
      <c r="I18" s="123"/>
      <c r="K18" s="56">
        <v>693981.41</v>
      </c>
      <c r="L18" s="56">
        <v>662850.19999999995</v>
      </c>
      <c r="M18" s="287"/>
      <c r="N18" s="56"/>
      <c r="O18" s="275">
        <v>0</v>
      </c>
      <c r="P18" s="275">
        <v>201796.08</v>
      </c>
      <c r="Q18" s="275">
        <v>0</v>
      </c>
      <c r="R18" s="275">
        <v>910.17</v>
      </c>
      <c r="S18" s="56">
        <v>0</v>
      </c>
      <c r="U18" s="56">
        <v>500122.88</v>
      </c>
      <c r="V18" s="56">
        <v>312292.87</v>
      </c>
      <c r="X18" s="100">
        <v>1656241.53</v>
      </c>
      <c r="Y18" s="100">
        <v>266435</v>
      </c>
      <c r="Z18" s="100">
        <v>6292.99</v>
      </c>
      <c r="AB18" s="100">
        <v>3278906.8</v>
      </c>
      <c r="AC18" s="100"/>
      <c r="AD18" s="100">
        <v>282625</v>
      </c>
      <c r="AE18" s="124">
        <v>3901356.8</v>
      </c>
      <c r="AI18" s="124">
        <v>1535822.12</v>
      </c>
      <c r="AJ18" s="124">
        <v>457416.53</v>
      </c>
      <c r="AM18" s="124">
        <v>1560</v>
      </c>
      <c r="AN18" s="85">
        <f t="shared" si="1"/>
        <v>1672615.2200000002</v>
      </c>
      <c r="AO18" s="21">
        <f t="shared" si="2"/>
        <v>202706.25</v>
      </c>
      <c r="AP18" s="86">
        <f t="shared" si="3"/>
        <v>1469908.9700000002</v>
      </c>
      <c r="AQ18" s="24">
        <f t="shared" si="4"/>
        <v>5490501.3200000003</v>
      </c>
      <c r="AR18" s="25">
        <f t="shared" si="5"/>
        <v>5896155.4500000002</v>
      </c>
      <c r="AS18" s="16">
        <f t="shared" si="6"/>
        <v>-405654.12999999989</v>
      </c>
    </row>
    <row r="19" spans="1:45" ht="14.4" thickBot="1" x14ac:dyDescent="0.3">
      <c r="A19" s="62" t="s">
        <v>302</v>
      </c>
      <c r="B19" s="62" t="s">
        <v>43</v>
      </c>
      <c r="C19" s="88">
        <v>9149</v>
      </c>
      <c r="D19" s="89" t="s">
        <v>825</v>
      </c>
      <c r="E19" s="56" t="s">
        <v>1617</v>
      </c>
      <c r="F19" s="123">
        <v>1789527.94</v>
      </c>
      <c r="G19" s="123">
        <v>35968.6</v>
      </c>
      <c r="H19" s="123">
        <v>288450.83</v>
      </c>
      <c r="I19" s="123"/>
      <c r="K19" s="56">
        <v>320820.53000000003</v>
      </c>
      <c r="L19" s="56">
        <v>465861.72</v>
      </c>
      <c r="M19" s="287"/>
      <c r="N19" s="56"/>
      <c r="P19" s="275">
        <v>99234.1</v>
      </c>
      <c r="Q19" s="275">
        <v>15000</v>
      </c>
      <c r="R19" s="275">
        <v>298930.06</v>
      </c>
      <c r="U19" s="56">
        <v>-317242.65000000002</v>
      </c>
      <c r="V19" s="56">
        <v>928313.81</v>
      </c>
      <c r="X19" s="100">
        <v>2183013.8199999998</v>
      </c>
      <c r="Z19" s="100">
        <v>8765.7099999999991</v>
      </c>
      <c r="AB19" s="100">
        <v>3199002</v>
      </c>
      <c r="AC19" s="100"/>
      <c r="AD19" s="100">
        <v>327900</v>
      </c>
      <c r="AE19" s="124">
        <v>4489602</v>
      </c>
      <c r="AI19" s="124">
        <v>1300305.1299999999</v>
      </c>
      <c r="AJ19" s="124">
        <v>334783.42</v>
      </c>
      <c r="AM19" s="124">
        <v>107942.28</v>
      </c>
      <c r="AN19" s="85">
        <f t="shared" si="1"/>
        <v>2113947.37</v>
      </c>
      <c r="AO19" s="21">
        <f t="shared" si="2"/>
        <v>413164.16000000003</v>
      </c>
      <c r="AP19" s="86">
        <f t="shared" si="3"/>
        <v>1700783.21</v>
      </c>
      <c r="AQ19" s="24">
        <f t="shared" si="4"/>
        <v>5718681.5299999993</v>
      </c>
      <c r="AR19" s="25">
        <f t="shared" si="5"/>
        <v>6232632.8300000001</v>
      </c>
      <c r="AS19" s="16">
        <f t="shared" si="6"/>
        <v>-513951.30000000075</v>
      </c>
    </row>
    <row r="20" spans="1:45" ht="14.4" thickBot="1" x14ac:dyDescent="0.3">
      <c r="A20" s="62" t="s">
        <v>302</v>
      </c>
      <c r="B20" s="62" t="s">
        <v>43</v>
      </c>
      <c r="C20" s="88">
        <v>6199</v>
      </c>
      <c r="D20" s="89" t="s">
        <v>826</v>
      </c>
      <c r="E20" s="56" t="s">
        <v>1618</v>
      </c>
      <c r="F20" s="123">
        <v>1633032.74</v>
      </c>
      <c r="G20" s="123">
        <v>77300</v>
      </c>
      <c r="H20" s="123">
        <v>492495.43</v>
      </c>
      <c r="I20" s="123"/>
      <c r="K20" s="56">
        <v>337076.5</v>
      </c>
      <c r="L20" s="56">
        <v>1156893.56</v>
      </c>
      <c r="M20" s="287"/>
      <c r="N20" s="56"/>
      <c r="O20" s="275">
        <v>2200</v>
      </c>
      <c r="P20" s="275">
        <v>66774.64</v>
      </c>
      <c r="Q20" s="275">
        <v>0</v>
      </c>
      <c r="R20" s="275"/>
      <c r="S20" s="56">
        <v>217250</v>
      </c>
      <c r="U20" s="56">
        <v>181420.79999999999</v>
      </c>
      <c r="V20" s="56">
        <v>955989.15</v>
      </c>
      <c r="X20" s="100">
        <v>1906158.7</v>
      </c>
      <c r="Z20" s="100">
        <v>333</v>
      </c>
      <c r="AB20" s="100">
        <v>3145574.2</v>
      </c>
      <c r="AC20" s="100"/>
      <c r="AD20" s="100">
        <v>856200</v>
      </c>
      <c r="AE20" s="124">
        <v>3869320.2</v>
      </c>
      <c r="AG20" s="124">
        <v>4480</v>
      </c>
      <c r="AI20" s="124">
        <v>1371001.14</v>
      </c>
      <c r="AJ20" s="124">
        <v>482191.3</v>
      </c>
      <c r="AN20" s="85">
        <f t="shared" si="1"/>
        <v>2202828.17</v>
      </c>
      <c r="AO20" s="21">
        <f t="shared" si="2"/>
        <v>68974.64</v>
      </c>
      <c r="AP20" s="86">
        <f t="shared" si="3"/>
        <v>2133853.5299999998</v>
      </c>
      <c r="AQ20" s="24">
        <f t="shared" si="4"/>
        <v>5908265.9000000004</v>
      </c>
      <c r="AR20" s="25">
        <f t="shared" si="5"/>
        <v>5726992.6399999997</v>
      </c>
      <c r="AS20" s="16">
        <f t="shared" si="6"/>
        <v>181273.26000000071</v>
      </c>
    </row>
    <row r="21" spans="1:45" ht="14.4" thickBot="1" x14ac:dyDescent="0.3">
      <c r="A21" s="62" t="s">
        <v>302</v>
      </c>
      <c r="B21" s="62" t="s">
        <v>43</v>
      </c>
      <c r="C21" s="88">
        <v>5135</v>
      </c>
      <c r="D21" s="89" t="s">
        <v>827</v>
      </c>
      <c r="E21" s="56" t="s">
        <v>1619</v>
      </c>
      <c r="F21" s="123">
        <v>144371.32999999999</v>
      </c>
      <c r="G21" s="123">
        <v>17300</v>
      </c>
      <c r="H21" s="123">
        <v>328888.61</v>
      </c>
      <c r="I21" s="123"/>
      <c r="K21" s="56">
        <v>887111.01</v>
      </c>
      <c r="L21" s="56">
        <v>418727.04</v>
      </c>
      <c r="M21" s="287"/>
      <c r="N21" s="56"/>
      <c r="O21" s="275">
        <v>4700</v>
      </c>
      <c r="P21" s="275">
        <v>96991.33</v>
      </c>
      <c r="Q21" s="275">
        <v>3514</v>
      </c>
      <c r="R21" s="275"/>
      <c r="U21" s="56">
        <v>-70714</v>
      </c>
      <c r="V21" s="56">
        <v>1540469.93</v>
      </c>
      <c r="X21" s="100">
        <v>2378041.15</v>
      </c>
      <c r="Y21" s="100">
        <v>208875</v>
      </c>
      <c r="Z21" s="100">
        <v>2120.29</v>
      </c>
      <c r="AB21" s="100">
        <v>990843</v>
      </c>
      <c r="AC21" s="100"/>
      <c r="AD21" s="100">
        <v>246190</v>
      </c>
      <c r="AE21" s="124">
        <v>1988923</v>
      </c>
      <c r="AI21" s="124">
        <v>1848392.79</v>
      </c>
      <c r="AJ21" s="124">
        <v>368059.5</v>
      </c>
      <c r="AN21" s="85">
        <f t="shared" si="1"/>
        <v>490559.93999999994</v>
      </c>
      <c r="AO21" s="21">
        <f t="shared" si="2"/>
        <v>105205.33</v>
      </c>
      <c r="AP21" s="86">
        <f t="shared" si="3"/>
        <v>385354.60999999993</v>
      </c>
      <c r="AQ21" s="24">
        <f t="shared" si="4"/>
        <v>3826069.44</v>
      </c>
      <c r="AR21" s="25">
        <f t="shared" si="5"/>
        <v>4205375.29</v>
      </c>
      <c r="AS21" s="16">
        <f t="shared" si="6"/>
        <v>-379305.85000000009</v>
      </c>
    </row>
    <row r="22" spans="1:45" ht="14.4" thickBot="1" x14ac:dyDescent="0.3">
      <c r="A22" s="62" t="s">
        <v>302</v>
      </c>
      <c r="B22" s="62" t="s">
        <v>43</v>
      </c>
      <c r="C22" s="88">
        <v>10482</v>
      </c>
      <c r="D22" s="89" t="s">
        <v>828</v>
      </c>
      <c r="E22" s="56" t="s">
        <v>1620</v>
      </c>
      <c r="F22" s="123">
        <v>2162650.44</v>
      </c>
      <c r="G22" s="123">
        <v>19200</v>
      </c>
      <c r="H22" s="123">
        <v>329435.59000000003</v>
      </c>
      <c r="I22" s="123"/>
      <c r="K22" s="56">
        <v>432107.93</v>
      </c>
      <c r="L22" s="56">
        <v>109806.16</v>
      </c>
      <c r="M22" s="287"/>
      <c r="N22" s="56"/>
      <c r="P22" s="275">
        <v>26000</v>
      </c>
      <c r="Q22" s="275">
        <v>42760</v>
      </c>
      <c r="R22" s="275"/>
      <c r="S22" s="56">
        <v>13322</v>
      </c>
      <c r="U22" s="56">
        <v>297762</v>
      </c>
      <c r="V22" s="56">
        <v>2399548.4500000002</v>
      </c>
      <c r="X22" s="100">
        <v>2142969.08</v>
      </c>
      <c r="Y22" s="100">
        <v>118235</v>
      </c>
      <c r="Z22" s="100">
        <v>10586.74</v>
      </c>
      <c r="AB22" s="100">
        <v>3647222</v>
      </c>
      <c r="AC22" s="100"/>
      <c r="AD22" s="100">
        <v>458690</v>
      </c>
      <c r="AE22" s="124">
        <v>5120219.5</v>
      </c>
      <c r="AG22" s="124">
        <v>11000</v>
      </c>
      <c r="AI22" s="124">
        <v>1511737.21</v>
      </c>
      <c r="AJ22" s="124">
        <v>64606.2</v>
      </c>
      <c r="AN22" s="85">
        <f t="shared" si="1"/>
        <v>2511286.0299999998</v>
      </c>
      <c r="AO22" s="21">
        <f t="shared" si="2"/>
        <v>68760</v>
      </c>
      <c r="AP22" s="86">
        <f t="shared" si="3"/>
        <v>2442526.0299999998</v>
      </c>
      <c r="AQ22" s="24">
        <f t="shared" si="4"/>
        <v>6377702.8200000003</v>
      </c>
      <c r="AR22" s="25">
        <f t="shared" si="5"/>
        <v>6707562.9100000001</v>
      </c>
      <c r="AS22" s="16">
        <f t="shared" si="6"/>
        <v>-329860.08999999985</v>
      </c>
    </row>
    <row r="23" spans="1:45" ht="14.4" thickBot="1" x14ac:dyDescent="0.3">
      <c r="A23" s="62" t="s">
        <v>302</v>
      </c>
      <c r="B23" s="62" t="s">
        <v>43</v>
      </c>
      <c r="C23" s="88">
        <v>8929</v>
      </c>
      <c r="D23" s="89" t="s">
        <v>829</v>
      </c>
      <c r="E23" s="56" t="s">
        <v>1621</v>
      </c>
      <c r="F23" s="123">
        <v>362634.39</v>
      </c>
      <c r="G23" s="123">
        <v>41000</v>
      </c>
      <c r="H23" s="123">
        <v>378305.05</v>
      </c>
      <c r="I23" s="123"/>
      <c r="K23" s="56">
        <v>733789.06</v>
      </c>
      <c r="L23" s="56">
        <v>1567511.42</v>
      </c>
      <c r="M23" s="287"/>
      <c r="N23" s="56"/>
      <c r="O23" s="275">
        <v>0</v>
      </c>
      <c r="P23" s="275">
        <v>78270.97</v>
      </c>
      <c r="Q23" s="275">
        <v>56466</v>
      </c>
      <c r="R23" s="275"/>
      <c r="U23" s="56">
        <v>1294158.32</v>
      </c>
      <c r="V23" s="56">
        <v>3847094.62</v>
      </c>
      <c r="X23" s="100">
        <v>1945045.47</v>
      </c>
      <c r="Y23" s="100">
        <v>68987.61</v>
      </c>
      <c r="Z23" s="100">
        <v>1547.59</v>
      </c>
      <c r="AB23" s="100">
        <v>3061136</v>
      </c>
      <c r="AC23" s="100"/>
      <c r="AD23" s="100">
        <v>539056</v>
      </c>
      <c r="AE23" s="124">
        <v>4170586</v>
      </c>
      <c r="AI23" s="124">
        <v>1399433.7</v>
      </c>
      <c r="AJ23" s="124">
        <v>1401195.14</v>
      </c>
      <c r="AN23" s="85">
        <f t="shared" si="1"/>
        <v>781939.44</v>
      </c>
      <c r="AO23" s="21">
        <f t="shared" si="2"/>
        <v>134736.97</v>
      </c>
      <c r="AP23" s="86">
        <f t="shared" si="3"/>
        <v>647202.47</v>
      </c>
      <c r="AQ23" s="24">
        <f t="shared" si="4"/>
        <v>5615772.6699999999</v>
      </c>
      <c r="AR23" s="25">
        <f t="shared" si="5"/>
        <v>6971214.8399999999</v>
      </c>
      <c r="AS23" s="16">
        <f t="shared" si="6"/>
        <v>-1355442.17</v>
      </c>
    </row>
    <row r="24" spans="1:45" ht="14.4" thickBot="1" x14ac:dyDescent="0.3">
      <c r="A24" s="62" t="s">
        <v>302</v>
      </c>
      <c r="B24" s="62" t="s">
        <v>43</v>
      </c>
      <c r="C24" s="88">
        <v>13938</v>
      </c>
      <c r="D24" s="89" t="s">
        <v>830</v>
      </c>
      <c r="E24" s="56" t="s">
        <v>1622</v>
      </c>
      <c r="F24" s="123">
        <v>1908075.18</v>
      </c>
      <c r="G24" s="123">
        <v>51646.5</v>
      </c>
      <c r="H24" s="123">
        <v>557347.86</v>
      </c>
      <c r="I24" s="123"/>
      <c r="K24" s="56">
        <v>4</v>
      </c>
      <c r="L24" s="56">
        <v>1176096.83</v>
      </c>
      <c r="M24" s="287"/>
      <c r="N24" s="56"/>
      <c r="O24" s="275">
        <v>8000</v>
      </c>
      <c r="P24" s="275">
        <v>229114.37</v>
      </c>
      <c r="Q24" s="275">
        <v>45590</v>
      </c>
      <c r="R24" s="275"/>
      <c r="U24" s="56">
        <v>746900.74</v>
      </c>
      <c r="V24" s="56">
        <v>2781867.7</v>
      </c>
      <c r="X24" s="100">
        <v>2950086.71</v>
      </c>
      <c r="Y24" s="100">
        <v>92560</v>
      </c>
      <c r="Z24" s="100">
        <v>9373.2199999999993</v>
      </c>
      <c r="AB24" s="100">
        <v>4052550</v>
      </c>
      <c r="AC24" s="100"/>
      <c r="AD24" s="100">
        <v>534128</v>
      </c>
      <c r="AE24" s="124">
        <v>5688174</v>
      </c>
      <c r="AI24" s="124">
        <v>2184937.5299999998</v>
      </c>
      <c r="AJ24" s="124">
        <v>317526.53000000003</v>
      </c>
      <c r="AM24" s="124">
        <v>967.28</v>
      </c>
      <c r="AN24" s="85">
        <f t="shared" si="1"/>
        <v>2517069.54</v>
      </c>
      <c r="AO24" s="21">
        <f t="shared" si="2"/>
        <v>282704.37</v>
      </c>
      <c r="AP24" s="86">
        <f t="shared" si="3"/>
        <v>2234365.17</v>
      </c>
      <c r="AQ24" s="24">
        <f t="shared" si="4"/>
        <v>7638697.9299999997</v>
      </c>
      <c r="AR24" s="25">
        <f t="shared" si="5"/>
        <v>8191605.3399999999</v>
      </c>
      <c r="AS24" s="16">
        <f t="shared" si="6"/>
        <v>-552907.41000000015</v>
      </c>
    </row>
    <row r="25" spans="1:45" ht="14.4" thickBot="1" x14ac:dyDescent="0.3">
      <c r="A25" s="62" t="s">
        <v>302</v>
      </c>
      <c r="B25" s="62" t="s">
        <v>43</v>
      </c>
      <c r="C25" s="88">
        <v>6484</v>
      </c>
      <c r="D25" s="89" t="s">
        <v>831</v>
      </c>
      <c r="E25" s="56" t="s">
        <v>1623</v>
      </c>
      <c r="F25" s="123">
        <v>1160840.3700000001</v>
      </c>
      <c r="G25" s="123">
        <v>22600</v>
      </c>
      <c r="H25" s="123">
        <v>625772.69999999995</v>
      </c>
      <c r="I25" s="123"/>
      <c r="K25" s="56">
        <v>604015.42000000004</v>
      </c>
      <c r="L25" s="56">
        <v>320788.78999999998</v>
      </c>
      <c r="M25" s="287"/>
      <c r="N25" s="56"/>
      <c r="O25" s="275">
        <v>8051</v>
      </c>
      <c r="P25" s="275">
        <v>105271.88</v>
      </c>
      <c r="Q25" s="275">
        <v>5000</v>
      </c>
      <c r="R25" s="275"/>
      <c r="S25" s="56">
        <v>0</v>
      </c>
      <c r="U25" s="56">
        <v>178463.83</v>
      </c>
      <c r="V25" s="56">
        <v>1887309.56</v>
      </c>
      <c r="X25" s="100">
        <v>1847989.11</v>
      </c>
      <c r="Y25" s="100">
        <v>182230</v>
      </c>
      <c r="Z25" s="100">
        <v>4663.75</v>
      </c>
      <c r="AB25" s="100">
        <v>3339826</v>
      </c>
      <c r="AC25" s="100"/>
      <c r="AD25" s="100">
        <v>305194</v>
      </c>
      <c r="AE25" s="124">
        <v>3983533</v>
      </c>
      <c r="AI25" s="124">
        <v>1134331.83</v>
      </c>
      <c r="AJ25" s="124">
        <v>262982.75</v>
      </c>
      <c r="AN25" s="85">
        <f t="shared" si="1"/>
        <v>1809213.07</v>
      </c>
      <c r="AO25" s="21">
        <f t="shared" si="2"/>
        <v>118322.88</v>
      </c>
      <c r="AP25" s="86">
        <f t="shared" si="3"/>
        <v>1690890.19</v>
      </c>
      <c r="AQ25" s="24">
        <f t="shared" si="4"/>
        <v>5679902.8600000003</v>
      </c>
      <c r="AR25" s="25">
        <f t="shared" si="5"/>
        <v>5380847.5800000001</v>
      </c>
      <c r="AS25" s="16">
        <f t="shared" si="6"/>
        <v>299055.28000000026</v>
      </c>
    </row>
    <row r="26" spans="1:45" ht="14.4" thickBot="1" x14ac:dyDescent="0.3">
      <c r="A26" s="62" t="s">
        <v>302</v>
      </c>
      <c r="B26" s="62" t="s">
        <v>43</v>
      </c>
      <c r="C26" s="88">
        <v>4852</v>
      </c>
      <c r="D26" s="89" t="s">
        <v>832</v>
      </c>
      <c r="E26" s="56" t="s">
        <v>1624</v>
      </c>
      <c r="F26" s="123">
        <v>829461.56</v>
      </c>
      <c r="G26" s="123">
        <v>76900</v>
      </c>
      <c r="H26" s="123">
        <v>326024.5</v>
      </c>
      <c r="I26" s="123"/>
      <c r="K26" s="56">
        <v>1239980.7</v>
      </c>
      <c r="L26" s="56">
        <v>349239.36</v>
      </c>
      <c r="M26" s="287"/>
      <c r="N26" s="56"/>
      <c r="O26" s="275">
        <v>0</v>
      </c>
      <c r="P26" s="275">
        <v>54549</v>
      </c>
      <c r="Q26" s="275">
        <v>34.92</v>
      </c>
      <c r="R26" s="275"/>
      <c r="U26" s="56">
        <v>130292.26</v>
      </c>
      <c r="V26" s="56">
        <v>2302867.0299999998</v>
      </c>
      <c r="X26" s="100">
        <v>1139691.4099999999</v>
      </c>
      <c r="Y26" s="100">
        <v>150450</v>
      </c>
      <c r="Z26" s="100">
        <v>4589.16</v>
      </c>
      <c r="AB26" s="100">
        <v>1644468</v>
      </c>
      <c r="AC26" s="100"/>
      <c r="AD26" s="100">
        <v>196300</v>
      </c>
      <c r="AE26" s="124">
        <v>2103085</v>
      </c>
      <c r="AI26" s="124">
        <v>977421.23</v>
      </c>
      <c r="AJ26" s="124">
        <v>227557.71</v>
      </c>
      <c r="AN26" s="85">
        <f t="shared" si="1"/>
        <v>1232386.06</v>
      </c>
      <c r="AO26" s="21">
        <f t="shared" si="2"/>
        <v>54583.92</v>
      </c>
      <c r="AP26" s="86">
        <f t="shared" si="3"/>
        <v>1177802.1400000001</v>
      </c>
      <c r="AQ26" s="24">
        <f t="shared" si="4"/>
        <v>3135498.57</v>
      </c>
      <c r="AR26" s="25">
        <f t="shared" si="5"/>
        <v>3308063.94</v>
      </c>
      <c r="AS26" s="16">
        <f t="shared" si="6"/>
        <v>-172565.37000000011</v>
      </c>
    </row>
    <row r="27" spans="1:45" ht="14.4" thickBot="1" x14ac:dyDescent="0.3">
      <c r="A27" s="62" t="s">
        <v>302</v>
      </c>
      <c r="B27" s="62" t="s">
        <v>43</v>
      </c>
      <c r="C27" s="88">
        <v>5055</v>
      </c>
      <c r="D27" s="89" t="s">
        <v>833</v>
      </c>
      <c r="E27" s="56" t="s">
        <v>1625</v>
      </c>
      <c r="F27" s="123">
        <v>325352.69</v>
      </c>
      <c r="G27" s="123">
        <v>344048.04</v>
      </c>
      <c r="H27" s="123">
        <v>416802.53</v>
      </c>
      <c r="I27" s="123"/>
      <c r="K27" s="56">
        <v>384338.64</v>
      </c>
      <c r="L27" s="56">
        <v>580702.71999999997</v>
      </c>
      <c r="M27" s="287"/>
      <c r="N27" s="56"/>
      <c r="P27" s="275">
        <v>48610.15</v>
      </c>
      <c r="Q27" s="275">
        <v>0</v>
      </c>
      <c r="R27" s="275"/>
      <c r="U27" s="56">
        <v>-3514709.3</v>
      </c>
      <c r="V27" s="56">
        <v>1722667.58</v>
      </c>
      <c r="X27" s="100">
        <v>1726784.7</v>
      </c>
      <c r="Z27" s="100">
        <v>2535.9699999999998</v>
      </c>
      <c r="AB27" s="100">
        <v>1500408</v>
      </c>
      <c r="AC27" s="100"/>
      <c r="AD27" s="100">
        <v>445200</v>
      </c>
      <c r="AE27" s="124">
        <v>2643258</v>
      </c>
      <c r="AI27" s="124">
        <v>1141728.0900000001</v>
      </c>
      <c r="AJ27" s="124">
        <v>45832.31</v>
      </c>
      <c r="AN27" s="85">
        <f t="shared" si="1"/>
        <v>1086203.26</v>
      </c>
      <c r="AO27" s="21">
        <f t="shared" si="2"/>
        <v>48610.15</v>
      </c>
      <c r="AP27" s="86">
        <f t="shared" si="3"/>
        <v>1037593.11</v>
      </c>
      <c r="AQ27" s="24">
        <f t="shared" si="4"/>
        <v>3674928.67</v>
      </c>
      <c r="AR27" s="25">
        <f t="shared" si="5"/>
        <v>3830818.4</v>
      </c>
      <c r="AS27" s="16">
        <f t="shared" si="6"/>
        <v>-155889.72999999998</v>
      </c>
    </row>
    <row r="28" spans="1:45" ht="14.4" thickBot="1" x14ac:dyDescent="0.3">
      <c r="A28" s="62" t="s">
        <v>302</v>
      </c>
      <c r="B28" s="62" t="s">
        <v>43</v>
      </c>
      <c r="C28" s="88">
        <v>5073</v>
      </c>
      <c r="D28" s="89" t="s">
        <v>834</v>
      </c>
      <c r="E28" s="56" t="s">
        <v>1626</v>
      </c>
      <c r="F28" s="123">
        <v>895863.89</v>
      </c>
      <c r="G28" s="123">
        <v>11977.5</v>
      </c>
      <c r="H28" s="123">
        <v>522989.66</v>
      </c>
      <c r="I28" s="123"/>
      <c r="K28" s="56">
        <v>112797.45</v>
      </c>
      <c r="L28" s="56">
        <v>741236.85</v>
      </c>
      <c r="M28" s="287"/>
      <c r="N28" s="56"/>
      <c r="P28" s="275">
        <v>142508.93</v>
      </c>
      <c r="Q28" s="275">
        <v>19587</v>
      </c>
      <c r="R28" s="275"/>
      <c r="U28" s="56">
        <v>-69268.73</v>
      </c>
      <c r="V28" s="56">
        <v>2074532.05</v>
      </c>
      <c r="X28" s="100">
        <v>1347990.09</v>
      </c>
      <c r="Y28" s="100">
        <v>114630</v>
      </c>
      <c r="Z28" s="100">
        <v>4873.28</v>
      </c>
      <c r="AB28" s="100">
        <v>2634093</v>
      </c>
      <c r="AC28" s="100"/>
      <c r="AD28" s="100">
        <v>566032</v>
      </c>
      <c r="AE28" s="124">
        <v>3260043</v>
      </c>
      <c r="AI28" s="124">
        <v>1135319.8</v>
      </c>
      <c r="AJ28" s="124">
        <v>135816.70000000001</v>
      </c>
      <c r="AN28" s="85">
        <f t="shared" si="1"/>
        <v>1430831.05</v>
      </c>
      <c r="AO28" s="21">
        <f t="shared" si="2"/>
        <v>162095.93</v>
      </c>
      <c r="AP28" s="86">
        <f t="shared" si="3"/>
        <v>1268735.1200000001</v>
      </c>
      <c r="AQ28" s="24">
        <f t="shared" si="4"/>
        <v>4667618.37</v>
      </c>
      <c r="AR28" s="25">
        <f t="shared" si="5"/>
        <v>4531179.5</v>
      </c>
      <c r="AS28" s="16">
        <f t="shared" si="6"/>
        <v>136438.87000000011</v>
      </c>
    </row>
    <row r="29" spans="1:45" ht="14.4" thickBot="1" x14ac:dyDescent="0.3">
      <c r="A29" s="62" t="s">
        <v>302</v>
      </c>
      <c r="B29" s="62" t="s">
        <v>43</v>
      </c>
      <c r="C29" s="88">
        <v>4573</v>
      </c>
      <c r="D29" s="89" t="s">
        <v>1426</v>
      </c>
      <c r="E29" s="56" t="s">
        <v>1627</v>
      </c>
      <c r="F29" s="123">
        <v>165765.12</v>
      </c>
      <c r="G29" s="123">
        <v>13000</v>
      </c>
      <c r="H29" s="123">
        <v>224937</v>
      </c>
      <c r="I29" s="123"/>
      <c r="K29" s="56">
        <v>691759.15</v>
      </c>
      <c r="L29" s="56">
        <v>914370.53</v>
      </c>
      <c r="M29" s="287"/>
      <c r="N29" s="56"/>
      <c r="O29" s="275">
        <v>9150</v>
      </c>
      <c r="P29" s="275">
        <v>71277.38</v>
      </c>
      <c r="Q29" s="275">
        <v>845</v>
      </c>
      <c r="R29" s="275"/>
      <c r="U29" s="56">
        <v>47693.82</v>
      </c>
      <c r="V29" s="56">
        <v>900591.29</v>
      </c>
      <c r="X29" s="100">
        <v>1122044.03</v>
      </c>
      <c r="Y29" s="100">
        <v>80500</v>
      </c>
      <c r="Z29" s="100">
        <v>2306.02</v>
      </c>
      <c r="AB29" s="100">
        <v>2045052</v>
      </c>
      <c r="AC29" s="100"/>
      <c r="AD29" s="100">
        <v>226700</v>
      </c>
      <c r="AE29" s="124">
        <v>2511802</v>
      </c>
      <c r="AH29" s="124">
        <v>3840</v>
      </c>
      <c r="AI29" s="124">
        <v>1265894</v>
      </c>
      <c r="AJ29" s="124">
        <v>382359.25</v>
      </c>
      <c r="AM29" s="124">
        <v>1000</v>
      </c>
      <c r="AN29" s="85">
        <f t="shared" si="1"/>
        <v>403702.12</v>
      </c>
      <c r="AO29" s="21">
        <f t="shared" si="2"/>
        <v>81272.38</v>
      </c>
      <c r="AP29" s="86">
        <f t="shared" si="3"/>
        <v>322429.74</v>
      </c>
      <c r="AQ29" s="24">
        <f t="shared" si="4"/>
        <v>3476602.05</v>
      </c>
      <c r="AR29" s="25">
        <f t="shared" si="5"/>
        <v>4164895.25</v>
      </c>
      <c r="AS29" s="16">
        <f t="shared" si="6"/>
        <v>-688293.20000000019</v>
      </c>
    </row>
    <row r="30" spans="1:45" ht="14.4" thickBot="1" x14ac:dyDescent="0.3">
      <c r="A30" s="62" t="s">
        <v>302</v>
      </c>
      <c r="B30" s="62" t="s">
        <v>43</v>
      </c>
      <c r="C30" s="88">
        <v>7350</v>
      </c>
      <c r="D30" s="89" t="s">
        <v>836</v>
      </c>
      <c r="E30" s="56" t="s">
        <v>1628</v>
      </c>
      <c r="F30" s="123">
        <v>913269.84</v>
      </c>
      <c r="G30" s="123">
        <v>85700</v>
      </c>
      <c r="H30" s="123">
        <v>205702.08</v>
      </c>
      <c r="I30" s="123"/>
      <c r="K30" s="56">
        <v>715099.01</v>
      </c>
      <c r="L30" s="56">
        <v>1163156.77</v>
      </c>
      <c r="M30" s="287"/>
      <c r="N30" s="56"/>
      <c r="O30" s="275">
        <v>0</v>
      </c>
      <c r="P30" s="275">
        <v>59168.04</v>
      </c>
      <c r="Q30" s="275">
        <v>5000</v>
      </c>
      <c r="R30" s="275">
        <v>1057.02</v>
      </c>
      <c r="U30" s="56">
        <v>79779</v>
      </c>
      <c r="V30" s="56">
        <v>2673935.1</v>
      </c>
      <c r="X30" s="100">
        <v>1948213.01</v>
      </c>
      <c r="Y30" s="100">
        <v>96850</v>
      </c>
      <c r="Z30" s="100">
        <v>5664.01</v>
      </c>
      <c r="AB30" s="100">
        <v>2174186.6</v>
      </c>
      <c r="AC30" s="100"/>
      <c r="AD30" s="100">
        <v>424250</v>
      </c>
      <c r="AE30" s="124">
        <v>3340076.6</v>
      </c>
      <c r="AI30" s="124">
        <v>1187875.42</v>
      </c>
      <c r="AJ30" s="124">
        <v>398863.3</v>
      </c>
      <c r="AN30" s="85">
        <f t="shared" si="1"/>
        <v>1204671.92</v>
      </c>
      <c r="AO30" s="21">
        <f t="shared" si="2"/>
        <v>65225.06</v>
      </c>
      <c r="AP30" s="86">
        <f t="shared" si="3"/>
        <v>1139446.8599999999</v>
      </c>
      <c r="AQ30" s="24">
        <f t="shared" si="4"/>
        <v>4649163.62</v>
      </c>
      <c r="AR30" s="25">
        <f t="shared" si="5"/>
        <v>4926815.3199999994</v>
      </c>
      <c r="AS30" s="16">
        <f t="shared" si="6"/>
        <v>-277651.69999999925</v>
      </c>
    </row>
    <row r="31" spans="1:45" ht="14.4" thickBot="1" x14ac:dyDescent="0.3">
      <c r="A31" s="62" t="s">
        <v>302</v>
      </c>
      <c r="B31" s="62" t="s">
        <v>43</v>
      </c>
      <c r="C31" s="88">
        <v>5666</v>
      </c>
      <c r="D31" s="89" t="s">
        <v>837</v>
      </c>
      <c r="E31" s="56" t="s">
        <v>1629</v>
      </c>
      <c r="F31" s="123">
        <v>1823168.55</v>
      </c>
      <c r="G31" s="123">
        <v>19000</v>
      </c>
      <c r="H31" s="123">
        <v>206491.77</v>
      </c>
      <c r="I31" s="123"/>
      <c r="K31" s="56">
        <v>614066</v>
      </c>
      <c r="L31" s="56">
        <v>177113.56</v>
      </c>
      <c r="M31" s="287"/>
      <c r="N31" s="56"/>
      <c r="O31" s="275">
        <v>1400</v>
      </c>
      <c r="P31" s="275">
        <v>55173.33</v>
      </c>
      <c r="Q31" s="275">
        <v>0</v>
      </c>
      <c r="R31" s="275">
        <v>0</v>
      </c>
      <c r="U31" s="56">
        <v>853758.94</v>
      </c>
      <c r="V31" s="56">
        <v>1942985.43</v>
      </c>
      <c r="X31" s="100">
        <v>1506142.12</v>
      </c>
      <c r="Y31" s="100">
        <v>95900</v>
      </c>
      <c r="Z31" s="100">
        <v>7571.84</v>
      </c>
      <c r="AB31" s="100">
        <v>1515790.5</v>
      </c>
      <c r="AC31" s="100"/>
      <c r="AD31" s="100">
        <v>192445</v>
      </c>
      <c r="AE31" s="124">
        <v>1950670.5</v>
      </c>
      <c r="AI31" s="124">
        <v>1145299.06</v>
      </c>
      <c r="AJ31" s="124">
        <v>240993.51</v>
      </c>
      <c r="AM31" s="124">
        <v>112000</v>
      </c>
      <c r="AN31" s="85">
        <f t="shared" si="1"/>
        <v>2048660.32</v>
      </c>
      <c r="AO31" s="21">
        <f t="shared" si="2"/>
        <v>56573.33</v>
      </c>
      <c r="AP31" s="86">
        <f t="shared" si="3"/>
        <v>1992086.99</v>
      </c>
      <c r="AQ31" s="24">
        <f t="shared" si="4"/>
        <v>3317849.46</v>
      </c>
      <c r="AR31" s="25">
        <f t="shared" si="5"/>
        <v>3448963.0700000003</v>
      </c>
      <c r="AS31" s="16">
        <f t="shared" si="6"/>
        <v>-131113.61000000034</v>
      </c>
    </row>
    <row r="32" spans="1:45" ht="14.4" thickBot="1" x14ac:dyDescent="0.3">
      <c r="A32" s="62" t="s">
        <v>302</v>
      </c>
      <c r="B32" s="62" t="s">
        <v>43</v>
      </c>
      <c r="C32" s="88">
        <v>5772</v>
      </c>
      <c r="D32" s="89" t="s">
        <v>838</v>
      </c>
      <c r="E32" s="56" t="s">
        <v>1630</v>
      </c>
      <c r="F32" s="123">
        <v>754124.47</v>
      </c>
      <c r="G32" s="123">
        <v>179789.62</v>
      </c>
      <c r="H32" s="123">
        <v>383713</v>
      </c>
      <c r="I32" s="123"/>
      <c r="K32" s="56">
        <v>28844.47</v>
      </c>
      <c r="L32" s="56">
        <v>114906.43</v>
      </c>
      <c r="M32" s="287"/>
      <c r="N32" s="56"/>
      <c r="P32" s="275">
        <v>77537</v>
      </c>
      <c r="Q32" s="275">
        <v>26600</v>
      </c>
      <c r="R32" s="275">
        <v>618.79999999999995</v>
      </c>
      <c r="U32" s="56">
        <v>161493.60999999999</v>
      </c>
      <c r="V32" s="56">
        <v>2306439.37</v>
      </c>
      <c r="X32" s="100">
        <v>1470599.14</v>
      </c>
      <c r="Y32" s="100">
        <v>256265.7</v>
      </c>
      <c r="Z32" s="100">
        <v>3413.14</v>
      </c>
      <c r="AB32" s="100">
        <v>2352716</v>
      </c>
      <c r="AC32" s="100"/>
      <c r="AD32" s="100">
        <v>196816</v>
      </c>
      <c r="AE32" s="124">
        <v>3046258</v>
      </c>
      <c r="AH32" s="124">
        <v>15000</v>
      </c>
      <c r="AI32" s="124">
        <v>1216110.67</v>
      </c>
      <c r="AJ32" s="124">
        <v>20467.21</v>
      </c>
      <c r="AN32" s="85">
        <f t="shared" si="1"/>
        <v>1317627.0899999999</v>
      </c>
      <c r="AO32" s="21">
        <f t="shared" si="2"/>
        <v>104755.8</v>
      </c>
      <c r="AP32" s="86">
        <f t="shared" si="3"/>
        <v>1212871.2899999998</v>
      </c>
      <c r="AQ32" s="24">
        <f t="shared" si="4"/>
        <v>4279809.9799999995</v>
      </c>
      <c r="AR32" s="25">
        <f t="shared" si="5"/>
        <v>4297835.88</v>
      </c>
      <c r="AS32" s="16">
        <f t="shared" si="6"/>
        <v>-18025.900000000373</v>
      </c>
    </row>
    <row r="33" spans="1:45" ht="14.4" thickBot="1" x14ac:dyDescent="0.3">
      <c r="A33" s="62" t="s">
        <v>302</v>
      </c>
      <c r="B33" s="62" t="s">
        <v>43</v>
      </c>
      <c r="C33" s="88">
        <v>3690</v>
      </c>
      <c r="D33" s="89" t="s">
        <v>839</v>
      </c>
      <c r="E33" s="56" t="s">
        <v>1631</v>
      </c>
      <c r="F33" s="123">
        <v>677115.04</v>
      </c>
      <c r="G33" s="123">
        <v>6865.27</v>
      </c>
      <c r="H33" s="123">
        <v>151419.71</v>
      </c>
      <c r="I33" s="123"/>
      <c r="K33" s="56">
        <v>394472.35</v>
      </c>
      <c r="L33" s="56">
        <v>402477.14</v>
      </c>
      <c r="M33" s="287"/>
      <c r="N33" s="56"/>
      <c r="P33" s="275">
        <v>36686.699999999997</v>
      </c>
      <c r="Q33" s="275">
        <v>5000</v>
      </c>
      <c r="R33" s="275">
        <v>0</v>
      </c>
      <c r="U33" s="56">
        <v>23461.42</v>
      </c>
      <c r="V33" s="56">
        <v>1600056.47</v>
      </c>
      <c r="X33" s="100">
        <v>1284196.28</v>
      </c>
      <c r="Y33" s="100">
        <v>59165</v>
      </c>
      <c r="Z33" s="100">
        <v>3115.92</v>
      </c>
      <c r="AB33" s="100">
        <v>1687578</v>
      </c>
      <c r="AC33" s="100"/>
      <c r="AD33" s="100">
        <v>158100</v>
      </c>
      <c r="AE33" s="124">
        <v>2104178</v>
      </c>
      <c r="AI33" s="124">
        <v>885773.41</v>
      </c>
      <c r="AJ33" s="124">
        <v>214345.88</v>
      </c>
      <c r="AN33" s="85">
        <f t="shared" si="1"/>
        <v>835400.02</v>
      </c>
      <c r="AO33" s="21">
        <f t="shared" si="2"/>
        <v>41686.699999999997</v>
      </c>
      <c r="AP33" s="86">
        <f t="shared" si="3"/>
        <v>793713.32000000007</v>
      </c>
      <c r="AQ33" s="24">
        <f t="shared" si="4"/>
        <v>3192155.2</v>
      </c>
      <c r="AR33" s="25">
        <f t="shared" si="5"/>
        <v>3204297.29</v>
      </c>
      <c r="AS33" s="16">
        <f t="shared" si="6"/>
        <v>-12142.089999999851</v>
      </c>
    </row>
    <row r="34" spans="1:45" ht="14.4" thickBot="1" x14ac:dyDescent="0.3">
      <c r="A34" s="62" t="s">
        <v>302</v>
      </c>
      <c r="B34" s="62" t="s">
        <v>43</v>
      </c>
      <c r="C34" s="88">
        <v>6191</v>
      </c>
      <c r="D34" s="89" t="s">
        <v>840</v>
      </c>
      <c r="E34" s="56" t="s">
        <v>1777</v>
      </c>
      <c r="F34" s="123">
        <v>444708.48</v>
      </c>
      <c r="G34" s="123">
        <v>12200</v>
      </c>
      <c r="H34" s="123">
        <v>389496.42</v>
      </c>
      <c r="I34" s="123"/>
      <c r="K34" s="56">
        <v>598962.88</v>
      </c>
      <c r="L34" s="56">
        <v>735149.71</v>
      </c>
      <c r="M34" s="287"/>
      <c r="N34" s="56"/>
      <c r="O34" s="275">
        <v>10000</v>
      </c>
      <c r="P34" s="275">
        <v>54178.59</v>
      </c>
      <c r="Q34" s="275">
        <v>15094</v>
      </c>
      <c r="R34" s="275"/>
      <c r="U34" s="56">
        <v>227440.77</v>
      </c>
      <c r="V34" s="56">
        <v>2970314.75</v>
      </c>
      <c r="X34" s="100">
        <v>1679583.14</v>
      </c>
      <c r="Y34" s="100">
        <v>49250</v>
      </c>
      <c r="Z34" s="100">
        <v>3108.48</v>
      </c>
      <c r="AB34" s="100">
        <v>1455090</v>
      </c>
      <c r="AC34" s="100"/>
      <c r="AD34" s="100">
        <v>694840</v>
      </c>
      <c r="AE34" s="124">
        <v>2344776</v>
      </c>
      <c r="AI34" s="124">
        <v>1228707.18</v>
      </c>
      <c r="AJ34" s="124">
        <v>187730.39</v>
      </c>
      <c r="AN34" s="85">
        <f t="shared" si="1"/>
        <v>846404.89999999991</v>
      </c>
      <c r="AO34" s="21">
        <f t="shared" si="2"/>
        <v>79272.59</v>
      </c>
      <c r="AP34" s="86">
        <f t="shared" si="3"/>
        <v>767132.30999999994</v>
      </c>
      <c r="AQ34" s="24">
        <f t="shared" si="4"/>
        <v>3881871.62</v>
      </c>
      <c r="AR34" s="25">
        <f t="shared" si="5"/>
        <v>3761213.57</v>
      </c>
      <c r="AS34" s="16">
        <f t="shared" si="6"/>
        <v>120658.05000000028</v>
      </c>
    </row>
    <row r="35" spans="1:45" ht="14.4" thickBot="1" x14ac:dyDescent="0.3">
      <c r="A35" s="62" t="s">
        <v>302</v>
      </c>
      <c r="B35" s="62" t="s">
        <v>43</v>
      </c>
      <c r="C35" s="88">
        <v>8132</v>
      </c>
      <c r="D35" s="89" t="s">
        <v>841</v>
      </c>
      <c r="E35" s="56" t="s">
        <v>1778</v>
      </c>
      <c r="F35" s="123">
        <v>1115711.3500000001</v>
      </c>
      <c r="G35" s="123">
        <v>117418.5</v>
      </c>
      <c r="H35" s="123">
        <v>104051.76</v>
      </c>
      <c r="I35" s="123"/>
      <c r="K35" s="56">
        <v>1210704.82</v>
      </c>
      <c r="L35" s="56">
        <v>1028662.91</v>
      </c>
      <c r="M35" s="287"/>
      <c r="N35" s="56"/>
      <c r="O35" s="275">
        <v>0</v>
      </c>
      <c r="P35" s="275">
        <v>68927.09</v>
      </c>
      <c r="Q35" s="275">
        <v>5000</v>
      </c>
      <c r="R35" s="275"/>
      <c r="U35" s="56">
        <v>266034.93</v>
      </c>
      <c r="V35" s="56">
        <v>3203233.17</v>
      </c>
      <c r="X35" s="100">
        <v>1818685.65</v>
      </c>
      <c r="Y35" s="100">
        <v>307430</v>
      </c>
      <c r="Z35" s="100">
        <v>5738.74</v>
      </c>
      <c r="AB35" s="100">
        <v>973467</v>
      </c>
      <c r="AC35" s="100"/>
      <c r="AD35" s="100">
        <v>1252318</v>
      </c>
      <c r="AE35" s="124">
        <v>1806636</v>
      </c>
      <c r="AI35" s="124">
        <v>1564947.28</v>
      </c>
      <c r="AJ35" s="124">
        <v>192579.22</v>
      </c>
      <c r="AN35" s="85">
        <f t="shared" si="1"/>
        <v>1337181.6100000001</v>
      </c>
      <c r="AO35" s="21">
        <f t="shared" si="2"/>
        <v>73927.09</v>
      </c>
      <c r="AP35" s="86">
        <f t="shared" si="3"/>
        <v>1263254.52</v>
      </c>
      <c r="AQ35" s="24">
        <f t="shared" si="4"/>
        <v>4357639.3900000006</v>
      </c>
      <c r="AR35" s="25">
        <f t="shared" si="5"/>
        <v>3564162.5000000005</v>
      </c>
      <c r="AS35" s="16">
        <f t="shared" si="6"/>
        <v>793476.89000000013</v>
      </c>
    </row>
    <row r="36" spans="1:45" ht="14.4" thickBot="1" x14ac:dyDescent="0.3">
      <c r="A36" s="62" t="s">
        <v>302</v>
      </c>
      <c r="B36" s="62" t="s">
        <v>43</v>
      </c>
      <c r="C36" s="88">
        <v>2634</v>
      </c>
      <c r="D36" s="89" t="s">
        <v>842</v>
      </c>
      <c r="E36" s="56" t="s">
        <v>1779</v>
      </c>
      <c r="F36" s="123">
        <v>385944.11</v>
      </c>
      <c r="G36" s="123">
        <v>51014.51</v>
      </c>
      <c r="H36" s="123">
        <v>142002.48000000001</v>
      </c>
      <c r="I36" s="123"/>
      <c r="K36" s="56">
        <v>71209.11</v>
      </c>
      <c r="L36" s="56">
        <v>187809.21</v>
      </c>
      <c r="M36" s="287"/>
      <c r="N36" s="56"/>
      <c r="P36" s="275">
        <v>43232.67</v>
      </c>
      <c r="Q36" s="275">
        <v>12226</v>
      </c>
      <c r="R36" s="275"/>
      <c r="U36" s="56">
        <v>-41334.879999999997</v>
      </c>
      <c r="V36" s="56">
        <v>2001291.5</v>
      </c>
      <c r="X36" s="100">
        <v>1004183.87</v>
      </c>
      <c r="Z36" s="100">
        <v>1307.6600000000001</v>
      </c>
      <c r="AB36" s="100">
        <v>1119804</v>
      </c>
      <c r="AC36" s="100"/>
      <c r="AD36" s="100">
        <v>237400</v>
      </c>
      <c r="AE36" s="124">
        <v>1627298</v>
      </c>
      <c r="AI36" s="124">
        <v>839558.75</v>
      </c>
      <c r="AJ36" s="124">
        <v>147653.64000000001</v>
      </c>
      <c r="AM36" s="124">
        <v>1180</v>
      </c>
      <c r="AN36" s="85">
        <f t="shared" si="1"/>
        <v>578961.1</v>
      </c>
      <c r="AO36" s="21">
        <f t="shared" si="2"/>
        <v>55458.67</v>
      </c>
      <c r="AP36" s="86">
        <f t="shared" si="3"/>
        <v>523502.43</v>
      </c>
      <c r="AQ36" s="24">
        <f t="shared" si="4"/>
        <v>2362695.5300000003</v>
      </c>
      <c r="AR36" s="25">
        <f t="shared" si="5"/>
        <v>2615690.39</v>
      </c>
      <c r="AS36" s="16">
        <f t="shared" si="6"/>
        <v>-252994.85999999987</v>
      </c>
    </row>
    <row r="37" spans="1:45" ht="14.4" thickBot="1" x14ac:dyDescent="0.3">
      <c r="A37" s="62" t="s">
        <v>302</v>
      </c>
      <c r="B37" s="62" t="s">
        <v>43</v>
      </c>
      <c r="C37" s="88">
        <v>5394</v>
      </c>
      <c r="D37" s="89" t="s">
        <v>843</v>
      </c>
      <c r="E37" s="56" t="s">
        <v>1805</v>
      </c>
      <c r="F37" s="123">
        <v>453585.08</v>
      </c>
      <c r="G37" s="123">
        <v>15274.9</v>
      </c>
      <c r="H37" s="123">
        <v>205728.94</v>
      </c>
      <c r="I37" s="123"/>
      <c r="K37" s="56">
        <v>1645617.4</v>
      </c>
      <c r="L37" s="56">
        <v>962776.19</v>
      </c>
      <c r="M37" s="287"/>
      <c r="N37" s="56"/>
      <c r="O37" s="275">
        <v>9000</v>
      </c>
      <c r="P37" s="275">
        <v>55264.28</v>
      </c>
      <c r="Q37" s="275">
        <v>0</v>
      </c>
      <c r="R37" s="275"/>
      <c r="S37" s="56">
        <v>0</v>
      </c>
      <c r="U37" s="56">
        <v>384041.06</v>
      </c>
      <c r="V37" s="56">
        <v>3800882.66</v>
      </c>
      <c r="X37" s="100">
        <v>1351496.85</v>
      </c>
      <c r="Y37" s="100">
        <v>96200</v>
      </c>
      <c r="Z37" s="100">
        <v>3539.08</v>
      </c>
      <c r="AB37" s="100">
        <v>111090</v>
      </c>
      <c r="AC37" s="100"/>
      <c r="AD37" s="100">
        <v>235230</v>
      </c>
      <c r="AE37" s="124">
        <v>786892</v>
      </c>
      <c r="AI37" s="124">
        <v>1370087.07</v>
      </c>
      <c r="AJ37" s="124">
        <v>1220712.7</v>
      </c>
      <c r="AM37" s="124">
        <v>650</v>
      </c>
      <c r="AN37" s="85">
        <f t="shared" si="1"/>
        <v>674588.92</v>
      </c>
      <c r="AO37" s="21">
        <f t="shared" si="2"/>
        <v>64264.28</v>
      </c>
      <c r="AP37" s="86">
        <f t="shared" si="3"/>
        <v>610324.64</v>
      </c>
      <c r="AQ37" s="24">
        <f t="shared" si="4"/>
        <v>1797555.9300000002</v>
      </c>
      <c r="AR37" s="25">
        <f t="shared" si="5"/>
        <v>3378341.7700000005</v>
      </c>
      <c r="AS37" s="16">
        <f t="shared" si="6"/>
        <v>-1580785.8400000003</v>
      </c>
    </row>
    <row r="38" spans="1:45" ht="14.4" thickBot="1" x14ac:dyDescent="0.3">
      <c r="A38" s="62" t="s">
        <v>306</v>
      </c>
      <c r="B38" s="62" t="s">
        <v>44</v>
      </c>
      <c r="C38" s="88">
        <v>3425</v>
      </c>
      <c r="D38" s="89" t="s">
        <v>844</v>
      </c>
      <c r="E38" s="56" t="s">
        <v>1632</v>
      </c>
      <c r="F38" s="123">
        <v>664847.99</v>
      </c>
      <c r="G38" s="123">
        <v>6295</v>
      </c>
      <c r="H38" s="123">
        <v>71819.899999999994</v>
      </c>
      <c r="I38" s="123"/>
      <c r="K38" s="56">
        <v>466306.78</v>
      </c>
      <c r="L38" s="56">
        <v>257265.28</v>
      </c>
      <c r="M38" s="287"/>
      <c r="N38" s="56"/>
      <c r="O38" s="275">
        <v>0</v>
      </c>
      <c r="P38" s="275">
        <v>26850</v>
      </c>
      <c r="Q38" s="275"/>
      <c r="R38" s="275">
        <v>215.64</v>
      </c>
      <c r="S38" s="56">
        <v>159298</v>
      </c>
      <c r="U38" s="56">
        <v>0</v>
      </c>
      <c r="V38" s="56">
        <v>2024806.3999999999</v>
      </c>
      <c r="X38" s="100">
        <v>1733282.67</v>
      </c>
      <c r="Y38" s="100">
        <v>5000</v>
      </c>
      <c r="Z38" s="100">
        <v>3069.86</v>
      </c>
      <c r="AB38" s="100">
        <v>1252230</v>
      </c>
      <c r="AC38" s="100"/>
      <c r="AD38" s="100">
        <v>281606.31</v>
      </c>
      <c r="AE38" s="124">
        <v>1858980</v>
      </c>
      <c r="AI38" s="124">
        <v>906948.17</v>
      </c>
      <c r="AJ38" s="124">
        <v>272188.63</v>
      </c>
      <c r="AM38" s="124">
        <v>51452.5</v>
      </c>
      <c r="AN38" s="85">
        <f t="shared" si="1"/>
        <v>742962.89</v>
      </c>
      <c r="AO38" s="21">
        <f t="shared" si="2"/>
        <v>27065.64</v>
      </c>
      <c r="AP38" s="86">
        <f t="shared" si="3"/>
        <v>715897.25</v>
      </c>
      <c r="AQ38" s="24">
        <f t="shared" si="4"/>
        <v>3275188.8400000003</v>
      </c>
      <c r="AR38" s="25">
        <f t="shared" si="5"/>
        <v>3089569.3</v>
      </c>
      <c r="AS38" s="16">
        <f t="shared" si="6"/>
        <v>185619.5400000005</v>
      </c>
    </row>
    <row r="39" spans="1:45" ht="14.4" thickBot="1" x14ac:dyDescent="0.3">
      <c r="A39" s="62" t="s">
        <v>306</v>
      </c>
      <c r="B39" s="62" t="s">
        <v>44</v>
      </c>
      <c r="C39" s="88">
        <v>4047</v>
      </c>
      <c r="D39" s="89" t="s">
        <v>845</v>
      </c>
      <c r="E39" s="56" t="s">
        <v>1633</v>
      </c>
      <c r="F39" s="123">
        <v>1071312.22</v>
      </c>
      <c r="G39" s="123">
        <v>16332.61</v>
      </c>
      <c r="H39" s="123">
        <v>63506.32</v>
      </c>
      <c r="I39" s="123"/>
      <c r="K39" s="56">
        <v>430432.22</v>
      </c>
      <c r="L39" s="56">
        <v>289391.27</v>
      </c>
      <c r="M39" s="287"/>
      <c r="N39" s="56"/>
      <c r="O39" s="275">
        <v>0</v>
      </c>
      <c r="P39" s="275">
        <v>33906.400000000001</v>
      </c>
      <c r="Q39" s="275">
        <v>80000</v>
      </c>
      <c r="R39" s="275">
        <v>755.54</v>
      </c>
      <c r="U39" s="56">
        <v>0</v>
      </c>
      <c r="V39" s="56">
        <v>2381908.6800000002</v>
      </c>
      <c r="X39" s="100">
        <v>1902601.87</v>
      </c>
      <c r="Z39" s="100">
        <v>4453.57</v>
      </c>
      <c r="AB39" s="100">
        <v>1000860</v>
      </c>
      <c r="AC39" s="100"/>
      <c r="AD39" s="100">
        <v>412115.68</v>
      </c>
      <c r="AE39" s="124">
        <v>1567815</v>
      </c>
      <c r="AI39" s="124">
        <v>1262258.05</v>
      </c>
      <c r="AJ39" s="124">
        <v>252683.74</v>
      </c>
      <c r="AM39" s="124">
        <v>35297.5</v>
      </c>
      <c r="AN39" s="85">
        <f t="shared" si="1"/>
        <v>1151151.1500000001</v>
      </c>
      <c r="AO39" s="21">
        <f t="shared" si="2"/>
        <v>114661.93999999999</v>
      </c>
      <c r="AP39" s="86">
        <f t="shared" si="3"/>
        <v>1036489.2100000002</v>
      </c>
      <c r="AQ39" s="24">
        <f t="shared" si="4"/>
        <v>3320031.1200000006</v>
      </c>
      <c r="AR39" s="25">
        <f t="shared" si="5"/>
        <v>3118054.29</v>
      </c>
      <c r="AS39" s="16">
        <f t="shared" si="6"/>
        <v>201976.83000000054</v>
      </c>
    </row>
    <row r="40" spans="1:45" ht="14.4" thickBot="1" x14ac:dyDescent="0.3">
      <c r="A40" s="62" t="s">
        <v>306</v>
      </c>
      <c r="B40" s="62" t="s">
        <v>44</v>
      </c>
      <c r="C40" s="88">
        <v>3656</v>
      </c>
      <c r="D40" s="89" t="s">
        <v>846</v>
      </c>
      <c r="E40" s="56" t="s">
        <v>1634</v>
      </c>
      <c r="F40" s="123">
        <v>303552.76</v>
      </c>
      <c r="G40" s="123">
        <v>5121.24</v>
      </c>
      <c r="H40" s="123">
        <v>185868.27</v>
      </c>
      <c r="I40" s="123"/>
      <c r="K40" s="56">
        <v>887932.98</v>
      </c>
      <c r="L40" s="56">
        <v>272257.87</v>
      </c>
      <c r="M40" s="287"/>
      <c r="N40" s="56"/>
      <c r="O40" s="275">
        <v>0</v>
      </c>
      <c r="P40" s="275">
        <v>53378.5</v>
      </c>
      <c r="Q40" s="275"/>
      <c r="R40" s="275">
        <v>368.6</v>
      </c>
      <c r="U40" s="56">
        <v>0</v>
      </c>
      <c r="V40" s="56">
        <v>2692203.68</v>
      </c>
      <c r="X40" s="100">
        <v>1597537.29</v>
      </c>
      <c r="Y40" s="100">
        <v>280914</v>
      </c>
      <c r="Z40" s="100">
        <v>2334.1799999999998</v>
      </c>
      <c r="AB40" s="100">
        <v>2629400.52</v>
      </c>
      <c r="AC40" s="100"/>
      <c r="AD40" s="100">
        <v>260415.71</v>
      </c>
      <c r="AE40" s="124">
        <v>3204100.52</v>
      </c>
      <c r="AI40" s="124">
        <v>1389425.21</v>
      </c>
      <c r="AJ40" s="124">
        <v>354382.56</v>
      </c>
      <c r="AM40" s="124">
        <v>5000</v>
      </c>
      <c r="AN40" s="85">
        <f t="shared" si="1"/>
        <v>494542.27</v>
      </c>
      <c r="AO40" s="21">
        <f t="shared" si="2"/>
        <v>53747.1</v>
      </c>
      <c r="AP40" s="86">
        <f t="shared" si="3"/>
        <v>440795.17000000004</v>
      </c>
      <c r="AQ40" s="24">
        <f t="shared" si="4"/>
        <v>4770601.7</v>
      </c>
      <c r="AR40" s="25">
        <f t="shared" si="5"/>
        <v>4952908.29</v>
      </c>
      <c r="AS40" s="16">
        <f t="shared" si="6"/>
        <v>-182306.58999999985</v>
      </c>
    </row>
    <row r="41" spans="1:45" ht="14.4" thickBot="1" x14ac:dyDescent="0.3">
      <c r="A41" s="62" t="s">
        <v>306</v>
      </c>
      <c r="B41" s="62" t="s">
        <v>44</v>
      </c>
      <c r="C41" s="88">
        <v>3640</v>
      </c>
      <c r="D41" s="89" t="s">
        <v>847</v>
      </c>
      <c r="E41" s="56" t="s">
        <v>1635</v>
      </c>
      <c r="F41" s="123">
        <v>216278.9</v>
      </c>
      <c r="G41" s="123">
        <v>13113.95</v>
      </c>
      <c r="H41" s="123">
        <v>107703.92</v>
      </c>
      <c r="I41" s="123"/>
      <c r="K41" s="56">
        <v>401984.03</v>
      </c>
      <c r="L41" s="56">
        <v>253760.42</v>
      </c>
      <c r="M41" s="287"/>
      <c r="N41" s="56"/>
      <c r="O41" s="275">
        <v>29550</v>
      </c>
      <c r="P41" s="275">
        <v>27242</v>
      </c>
      <c r="Q41" s="275">
        <v>13040</v>
      </c>
      <c r="R41" s="275">
        <v>314</v>
      </c>
      <c r="U41" s="56">
        <v>-16416</v>
      </c>
      <c r="V41" s="56">
        <v>2888756.2</v>
      </c>
      <c r="X41" s="100">
        <v>1639405.15</v>
      </c>
      <c r="Z41" s="100">
        <v>1110.54</v>
      </c>
      <c r="AB41" s="100">
        <v>1681392</v>
      </c>
      <c r="AC41" s="100"/>
      <c r="AD41" s="100">
        <v>259168.27</v>
      </c>
      <c r="AE41" s="124">
        <v>2268192</v>
      </c>
      <c r="AH41" s="124">
        <v>4400</v>
      </c>
      <c r="AI41" s="124">
        <v>1118341.28</v>
      </c>
      <c r="AJ41" s="124">
        <v>224289.92000000001</v>
      </c>
      <c r="AM41" s="124">
        <v>13902.5</v>
      </c>
      <c r="AN41" s="85">
        <f t="shared" si="1"/>
        <v>337096.77</v>
      </c>
      <c r="AO41" s="21">
        <f t="shared" si="2"/>
        <v>70146</v>
      </c>
      <c r="AP41" s="86">
        <f t="shared" si="3"/>
        <v>266950.77</v>
      </c>
      <c r="AQ41" s="24">
        <f t="shared" si="4"/>
        <v>3581075.96</v>
      </c>
      <c r="AR41" s="25">
        <f t="shared" si="5"/>
        <v>3629125.7</v>
      </c>
      <c r="AS41" s="16">
        <f t="shared" si="6"/>
        <v>-48049.740000000224</v>
      </c>
    </row>
    <row r="42" spans="1:45" ht="14.4" thickBot="1" x14ac:dyDescent="0.3">
      <c r="A42" s="62" t="s">
        <v>306</v>
      </c>
      <c r="B42" s="62" t="s">
        <v>44</v>
      </c>
      <c r="C42" s="88">
        <v>7398</v>
      </c>
      <c r="D42" s="89" t="s">
        <v>848</v>
      </c>
      <c r="E42" s="56" t="s">
        <v>1636</v>
      </c>
      <c r="F42" s="123">
        <v>585610.16</v>
      </c>
      <c r="G42" s="123">
        <v>10800</v>
      </c>
      <c r="H42" s="123">
        <v>42906.18</v>
      </c>
      <c r="I42" s="123"/>
      <c r="K42" s="56">
        <v>539764.32999999996</v>
      </c>
      <c r="L42" s="56">
        <v>402812.06</v>
      </c>
      <c r="M42" s="287"/>
      <c r="N42" s="56"/>
      <c r="O42" s="275">
        <v>0</v>
      </c>
      <c r="P42" s="275">
        <v>131152.29999999999</v>
      </c>
      <c r="Q42" s="275">
        <v>0</v>
      </c>
      <c r="R42" s="275">
        <v>280.37</v>
      </c>
      <c r="S42" s="56">
        <v>0</v>
      </c>
      <c r="U42" s="56">
        <v>-82</v>
      </c>
      <c r="V42" s="56">
        <v>3281518.85</v>
      </c>
      <c r="X42" s="100">
        <v>3112959.44</v>
      </c>
      <c r="Z42" s="100">
        <v>2866.6</v>
      </c>
      <c r="AB42" s="100">
        <v>2704574.76</v>
      </c>
      <c r="AC42" s="100"/>
      <c r="AD42" s="100">
        <v>707896.92</v>
      </c>
      <c r="AE42" s="124">
        <v>3903744.76</v>
      </c>
      <c r="AI42" s="124">
        <v>1819909.48</v>
      </c>
      <c r="AJ42" s="124">
        <v>312558.48</v>
      </c>
      <c r="AK42" s="124">
        <v>189683.47</v>
      </c>
      <c r="AM42" s="124">
        <v>97639</v>
      </c>
      <c r="AN42" s="85">
        <f t="shared" si="1"/>
        <v>639316.34000000008</v>
      </c>
      <c r="AO42" s="21">
        <f t="shared" si="2"/>
        <v>131432.66999999998</v>
      </c>
      <c r="AP42" s="86">
        <f t="shared" si="3"/>
        <v>507883.6700000001</v>
      </c>
      <c r="AQ42" s="24">
        <f t="shared" si="4"/>
        <v>6528297.7199999997</v>
      </c>
      <c r="AR42" s="25">
        <f t="shared" si="5"/>
        <v>6323535.1900000004</v>
      </c>
      <c r="AS42" s="16">
        <f t="shared" si="6"/>
        <v>204762.52999999933</v>
      </c>
    </row>
    <row r="43" spans="1:45" ht="14.4" thickBot="1" x14ac:dyDescent="0.3">
      <c r="A43" s="62" t="s">
        <v>306</v>
      </c>
      <c r="B43" s="62" t="s">
        <v>44</v>
      </c>
      <c r="C43" s="88">
        <v>7430</v>
      </c>
      <c r="D43" s="89" t="s">
        <v>849</v>
      </c>
      <c r="E43" s="56" t="s">
        <v>1637</v>
      </c>
      <c r="F43" s="123">
        <v>779731.5</v>
      </c>
      <c r="G43" s="123">
        <v>19442</v>
      </c>
      <c r="H43" s="123">
        <v>129630.49</v>
      </c>
      <c r="I43" s="123"/>
      <c r="K43" s="56">
        <v>289184.45</v>
      </c>
      <c r="L43" s="56">
        <v>344317.47</v>
      </c>
      <c r="M43" s="287"/>
      <c r="N43" s="56"/>
      <c r="O43" s="275">
        <v>4800</v>
      </c>
      <c r="P43" s="275">
        <v>42406.3</v>
      </c>
      <c r="Q43" s="275">
        <v>6720</v>
      </c>
      <c r="R43" s="275">
        <v>200</v>
      </c>
      <c r="S43" s="56">
        <v>42500</v>
      </c>
      <c r="U43" s="56">
        <v>0</v>
      </c>
      <c r="V43" s="56">
        <v>3750097.45</v>
      </c>
      <c r="X43" s="100">
        <v>2984944.28</v>
      </c>
      <c r="Z43" s="100">
        <v>3309.74</v>
      </c>
      <c r="AB43" s="100">
        <v>2168334</v>
      </c>
      <c r="AC43" s="100"/>
      <c r="AD43" s="100">
        <v>484717.86</v>
      </c>
      <c r="AE43" s="124">
        <v>3205593</v>
      </c>
      <c r="AI43" s="124">
        <v>1921299.5</v>
      </c>
      <c r="AJ43" s="124">
        <v>400569.74</v>
      </c>
      <c r="AM43" s="124">
        <v>90403</v>
      </c>
      <c r="AN43" s="85">
        <f t="shared" si="1"/>
        <v>928803.99</v>
      </c>
      <c r="AO43" s="21">
        <f t="shared" si="2"/>
        <v>54126.3</v>
      </c>
      <c r="AP43" s="86">
        <f t="shared" si="3"/>
        <v>874677.69</v>
      </c>
      <c r="AQ43" s="24">
        <f t="shared" si="4"/>
        <v>5641305.8799999999</v>
      </c>
      <c r="AR43" s="25">
        <f t="shared" si="5"/>
        <v>5617865.2400000002</v>
      </c>
      <c r="AS43" s="16">
        <f t="shared" si="6"/>
        <v>23440.639999999665</v>
      </c>
    </row>
    <row r="44" spans="1:45" ht="14.4" thickBot="1" x14ac:dyDescent="0.3">
      <c r="A44" s="62" t="s">
        <v>306</v>
      </c>
      <c r="B44" s="62" t="s">
        <v>44</v>
      </c>
      <c r="C44" s="88">
        <v>2978</v>
      </c>
      <c r="D44" s="89" t="s">
        <v>850</v>
      </c>
      <c r="E44" s="56" t="s">
        <v>1638</v>
      </c>
      <c r="F44" s="123">
        <v>444790.14</v>
      </c>
      <c r="G44" s="123">
        <v>3000.01</v>
      </c>
      <c r="H44" s="123">
        <v>87742.55</v>
      </c>
      <c r="I44" s="123"/>
      <c r="K44" s="56">
        <v>421321.27</v>
      </c>
      <c r="L44" s="56">
        <v>346725.25</v>
      </c>
      <c r="M44" s="287"/>
      <c r="N44" s="56"/>
      <c r="O44" s="275">
        <v>8950</v>
      </c>
      <c r="P44" s="275">
        <v>1514.26</v>
      </c>
      <c r="Q44" s="275">
        <v>0</v>
      </c>
      <c r="R44" s="275">
        <v>351</v>
      </c>
      <c r="U44" s="56">
        <v>0</v>
      </c>
      <c r="V44" s="56">
        <v>1851653.95</v>
      </c>
      <c r="X44" s="100">
        <v>1678794.12</v>
      </c>
      <c r="Z44" s="100">
        <v>2388.5100000000002</v>
      </c>
      <c r="AB44" s="100">
        <v>1019797.93</v>
      </c>
      <c r="AC44" s="100"/>
      <c r="AD44" s="100">
        <v>203545.58</v>
      </c>
      <c r="AE44" s="124">
        <v>1630137.93</v>
      </c>
      <c r="AI44" s="124">
        <v>1091698.54</v>
      </c>
      <c r="AJ44" s="124">
        <v>243843.13</v>
      </c>
      <c r="AM44" s="124">
        <v>43297</v>
      </c>
      <c r="AN44" s="85">
        <f t="shared" si="1"/>
        <v>535532.70000000007</v>
      </c>
      <c r="AO44" s="21">
        <f t="shared" si="2"/>
        <v>10815.26</v>
      </c>
      <c r="AP44" s="86">
        <f t="shared" si="3"/>
        <v>524717.44000000006</v>
      </c>
      <c r="AQ44" s="24">
        <f t="shared" si="4"/>
        <v>2904526.14</v>
      </c>
      <c r="AR44" s="25">
        <f t="shared" si="5"/>
        <v>3008976.5999999996</v>
      </c>
      <c r="AS44" s="16">
        <f t="shared" si="6"/>
        <v>-104450.4599999995</v>
      </c>
    </row>
    <row r="45" spans="1:45" ht="14.4" thickBot="1" x14ac:dyDescent="0.3">
      <c r="A45" s="62" t="s">
        <v>306</v>
      </c>
      <c r="B45" s="62" t="s">
        <v>44</v>
      </c>
      <c r="C45" s="88">
        <v>3394</v>
      </c>
      <c r="D45" s="89" t="s">
        <v>851</v>
      </c>
      <c r="E45" s="56" t="s">
        <v>1780</v>
      </c>
      <c r="F45" s="123">
        <v>293698.15000000002</v>
      </c>
      <c r="G45" s="123">
        <v>8586.18</v>
      </c>
      <c r="H45" s="123">
        <v>22960.36</v>
      </c>
      <c r="I45" s="123"/>
      <c r="K45" s="56">
        <v>402045.55</v>
      </c>
      <c r="L45" s="56">
        <v>405454.73</v>
      </c>
      <c r="M45" s="287"/>
      <c r="N45" s="56"/>
      <c r="O45" s="275">
        <v>0</v>
      </c>
      <c r="P45" s="275">
        <v>24250</v>
      </c>
      <c r="Q45" s="275">
        <v>0</v>
      </c>
      <c r="R45" s="275">
        <v>216</v>
      </c>
      <c r="U45" s="56">
        <v>0</v>
      </c>
      <c r="V45" s="56">
        <v>1865771.67</v>
      </c>
      <c r="X45" s="100">
        <v>1851885.82</v>
      </c>
      <c r="Z45" s="100">
        <v>1037.49</v>
      </c>
      <c r="AB45" s="100">
        <v>1308124</v>
      </c>
      <c r="AC45" s="100"/>
      <c r="AD45" s="100">
        <v>352240.53</v>
      </c>
      <c r="AE45" s="124">
        <v>1750591</v>
      </c>
      <c r="AG45" s="124">
        <v>3120</v>
      </c>
      <c r="AI45" s="124">
        <v>1315256.76</v>
      </c>
      <c r="AJ45" s="124">
        <v>210337.74</v>
      </c>
      <c r="AM45" s="124">
        <v>34624</v>
      </c>
      <c r="AN45" s="85">
        <f t="shared" si="1"/>
        <v>325244.69</v>
      </c>
      <c r="AO45" s="21">
        <f t="shared" si="2"/>
        <v>24466</v>
      </c>
      <c r="AP45" s="86">
        <f t="shared" si="3"/>
        <v>300778.69</v>
      </c>
      <c r="AQ45" s="24">
        <f t="shared" si="4"/>
        <v>3513287.84</v>
      </c>
      <c r="AR45" s="25">
        <f t="shared" si="5"/>
        <v>3313929.5</v>
      </c>
      <c r="AS45" s="16">
        <f t="shared" si="6"/>
        <v>199358.33999999985</v>
      </c>
    </row>
    <row r="46" spans="1:45" ht="14.4" thickBot="1" x14ac:dyDescent="0.3">
      <c r="A46" s="62" t="s">
        <v>306</v>
      </c>
      <c r="B46" s="62" t="s">
        <v>44</v>
      </c>
      <c r="C46" s="88">
        <v>1969</v>
      </c>
      <c r="D46" s="89" t="s">
        <v>852</v>
      </c>
      <c r="E46" s="56" t="s">
        <v>1781</v>
      </c>
      <c r="F46" s="123">
        <v>238775.98</v>
      </c>
      <c r="G46" s="123">
        <v>5115.5</v>
      </c>
      <c r="H46" s="123">
        <v>40048.79</v>
      </c>
      <c r="I46" s="123"/>
      <c r="K46" s="56">
        <v>508463.87</v>
      </c>
      <c r="L46" s="56">
        <v>230599.41</v>
      </c>
      <c r="M46" s="287"/>
      <c r="N46" s="56"/>
      <c r="O46" s="275">
        <v>0</v>
      </c>
      <c r="P46" s="275">
        <v>20127.3</v>
      </c>
      <c r="Q46" s="275"/>
      <c r="R46" s="275">
        <v>2291.41</v>
      </c>
      <c r="S46" s="56">
        <v>47300</v>
      </c>
      <c r="U46" s="56">
        <v>8428.36</v>
      </c>
      <c r="V46" s="56">
        <v>1234901.48</v>
      </c>
      <c r="X46" s="100">
        <v>823005.66</v>
      </c>
      <c r="Y46" s="100">
        <v>92948</v>
      </c>
      <c r="Z46" s="100">
        <v>1225.8699999999999</v>
      </c>
      <c r="AB46" s="100">
        <v>1310693</v>
      </c>
      <c r="AC46" s="100"/>
      <c r="AD46" s="100">
        <v>411178.99</v>
      </c>
      <c r="AE46" s="124">
        <v>1805133</v>
      </c>
      <c r="AH46" s="124">
        <v>3752</v>
      </c>
      <c r="AI46" s="124">
        <v>851589.51</v>
      </c>
      <c r="AJ46" s="124">
        <v>210357.82</v>
      </c>
      <c r="AL46" s="124">
        <v>2244.52</v>
      </c>
      <c r="AM46" s="124">
        <v>10304</v>
      </c>
      <c r="AN46" s="85">
        <f t="shared" si="1"/>
        <v>283940.27</v>
      </c>
      <c r="AO46" s="21">
        <f t="shared" si="2"/>
        <v>22418.71</v>
      </c>
      <c r="AP46" s="86">
        <f t="shared" si="3"/>
        <v>261521.56000000003</v>
      </c>
      <c r="AQ46" s="24">
        <f t="shared" si="4"/>
        <v>2639051.5200000005</v>
      </c>
      <c r="AR46" s="25">
        <f t="shared" si="5"/>
        <v>2883380.8499999996</v>
      </c>
      <c r="AS46" s="16">
        <f t="shared" si="6"/>
        <v>-244329.32999999914</v>
      </c>
    </row>
    <row r="47" spans="1:45" ht="14.4" thickBot="1" x14ac:dyDescent="0.3">
      <c r="A47" s="62" t="s">
        <v>306</v>
      </c>
      <c r="B47" s="62" t="s">
        <v>44</v>
      </c>
      <c r="C47" s="88">
        <v>3732</v>
      </c>
      <c r="D47" s="89" t="s">
        <v>853</v>
      </c>
      <c r="E47" s="56" t="s">
        <v>1799</v>
      </c>
      <c r="F47" s="123">
        <v>291755.65999999997</v>
      </c>
      <c r="G47" s="123">
        <v>12127.5</v>
      </c>
      <c r="H47" s="123">
        <v>133355.67000000001</v>
      </c>
      <c r="I47" s="123"/>
      <c r="K47" s="56">
        <v>1185226.19</v>
      </c>
      <c r="L47" s="56">
        <v>295910.28999999998</v>
      </c>
      <c r="M47" s="287"/>
      <c r="N47" s="56"/>
      <c r="O47" s="275">
        <v>4000</v>
      </c>
      <c r="P47" s="275">
        <v>31412.68</v>
      </c>
      <c r="Q47" s="275"/>
      <c r="R47" s="275"/>
      <c r="S47" s="56">
        <v>37000</v>
      </c>
      <c r="U47" s="56">
        <v>0</v>
      </c>
      <c r="V47" s="56">
        <v>2300894.7000000002</v>
      </c>
      <c r="X47" s="100">
        <v>1730588.28</v>
      </c>
      <c r="Z47" s="100">
        <v>1538.08</v>
      </c>
      <c r="AB47" s="100">
        <v>1091416.2</v>
      </c>
      <c r="AC47" s="100"/>
      <c r="AD47" s="100">
        <v>324210.99</v>
      </c>
      <c r="AE47" s="124">
        <v>1892766.2</v>
      </c>
      <c r="AI47" s="124">
        <v>852647.21</v>
      </c>
      <c r="AJ47" s="124">
        <v>263806.86</v>
      </c>
      <c r="AM47" s="124">
        <v>4300</v>
      </c>
      <c r="AN47" s="85">
        <f t="shared" si="1"/>
        <v>437238.82999999996</v>
      </c>
      <c r="AO47" s="21">
        <f t="shared" si="2"/>
        <v>35412.68</v>
      </c>
      <c r="AP47" s="86">
        <f t="shared" si="3"/>
        <v>401826.14999999997</v>
      </c>
      <c r="AQ47" s="24">
        <f t="shared" si="4"/>
        <v>3147753.55</v>
      </c>
      <c r="AR47" s="25">
        <f t="shared" si="5"/>
        <v>3013520.27</v>
      </c>
      <c r="AS47" s="16">
        <f t="shared" si="6"/>
        <v>134233.2799999998</v>
      </c>
    </row>
    <row r="48" spans="1:45" ht="14.4" thickBot="1" x14ac:dyDescent="0.3">
      <c r="A48" s="62" t="s">
        <v>306</v>
      </c>
      <c r="B48" s="62" t="s">
        <v>44</v>
      </c>
      <c r="C48" s="88">
        <v>3225</v>
      </c>
      <c r="D48" s="89" t="s">
        <v>854</v>
      </c>
      <c r="E48" s="56" t="s">
        <v>1806</v>
      </c>
      <c r="F48" s="123">
        <v>333971.68</v>
      </c>
      <c r="G48" s="123">
        <v>9600</v>
      </c>
      <c r="H48" s="123">
        <v>60170.09</v>
      </c>
      <c r="I48" s="123"/>
      <c r="K48" s="56">
        <v>4223020.0199999996</v>
      </c>
      <c r="L48" s="56">
        <v>282104.15999999997</v>
      </c>
      <c r="M48" s="56"/>
      <c r="N48" s="56"/>
      <c r="O48" s="275">
        <v>0</v>
      </c>
      <c r="P48" s="275">
        <v>27727.61</v>
      </c>
      <c r="Q48" s="275"/>
      <c r="R48" s="275">
        <v>604</v>
      </c>
      <c r="U48" s="56">
        <v>30538.02</v>
      </c>
      <c r="V48" s="56">
        <v>4006426</v>
      </c>
      <c r="X48" s="100">
        <v>2027288.57</v>
      </c>
      <c r="Z48" s="100">
        <v>2348.11</v>
      </c>
      <c r="AB48" s="100">
        <v>1121083.5</v>
      </c>
      <c r="AC48" s="100"/>
      <c r="AD48" s="100">
        <v>228875.71</v>
      </c>
      <c r="AE48" s="124">
        <v>1853133.5</v>
      </c>
      <c r="AI48" s="124">
        <v>1129827.3400000001</v>
      </c>
      <c r="AJ48" s="124">
        <v>346644.3</v>
      </c>
      <c r="AM48" s="124">
        <v>29330</v>
      </c>
      <c r="AN48" s="85">
        <f t="shared" si="1"/>
        <v>403741.77</v>
      </c>
      <c r="AO48" s="21">
        <f t="shared" si="2"/>
        <v>28331.61</v>
      </c>
      <c r="AP48" s="86">
        <f t="shared" si="3"/>
        <v>375410.16000000003</v>
      </c>
      <c r="AQ48" s="24">
        <f t="shared" si="4"/>
        <v>3379595.89</v>
      </c>
      <c r="AR48" s="25">
        <f t="shared" si="5"/>
        <v>3358935.1399999997</v>
      </c>
      <c r="AS48" s="16">
        <f t="shared" si="6"/>
        <v>20660.750000000466</v>
      </c>
    </row>
    <row r="49" spans="1:45" ht="14.4" thickBot="1" x14ac:dyDescent="0.3">
      <c r="A49" s="62" t="s">
        <v>31</v>
      </c>
      <c r="B49" s="62" t="s">
        <v>32</v>
      </c>
      <c r="C49" s="88">
        <v>3207</v>
      </c>
      <c r="D49" s="89" t="s">
        <v>855</v>
      </c>
      <c r="E49" s="56" t="s">
        <v>1639</v>
      </c>
      <c r="F49" s="123">
        <v>253079.96</v>
      </c>
      <c r="G49" s="123">
        <v>164176.31</v>
      </c>
      <c r="H49" s="123">
        <v>143412.12</v>
      </c>
      <c r="I49" s="123"/>
      <c r="K49" s="56">
        <v>395492.55</v>
      </c>
      <c r="L49" s="56">
        <v>347057.76</v>
      </c>
      <c r="M49" s="287"/>
      <c r="N49" s="56"/>
      <c r="O49" s="275">
        <v>8000</v>
      </c>
      <c r="P49" s="275">
        <v>38445.83</v>
      </c>
      <c r="Q49" s="275"/>
      <c r="R49" s="275"/>
      <c r="U49" s="56">
        <v>0</v>
      </c>
      <c r="V49" s="56">
        <v>1877057.75</v>
      </c>
      <c r="X49" s="100">
        <v>1353463.52</v>
      </c>
      <c r="Z49" s="100">
        <v>2014.37</v>
      </c>
      <c r="AB49" s="100">
        <v>1304800.8999999999</v>
      </c>
      <c r="AC49" s="100"/>
      <c r="AD49" s="100">
        <v>112000</v>
      </c>
      <c r="AE49" s="124">
        <v>1589275.9</v>
      </c>
      <c r="AI49" s="124">
        <v>1222934.1100000001</v>
      </c>
      <c r="AJ49" s="124">
        <v>192251.09</v>
      </c>
      <c r="AN49" s="85">
        <f t="shared" si="1"/>
        <v>560668.39</v>
      </c>
      <c r="AO49" s="21">
        <f t="shared" si="2"/>
        <v>46445.83</v>
      </c>
      <c r="AP49" s="86">
        <f t="shared" si="3"/>
        <v>514222.56</v>
      </c>
      <c r="AQ49" s="24">
        <f t="shared" si="4"/>
        <v>2772278.79</v>
      </c>
      <c r="AR49" s="25">
        <f t="shared" si="5"/>
        <v>3004461.0999999996</v>
      </c>
      <c r="AS49" s="16">
        <f t="shared" si="6"/>
        <v>-232182.30999999959</v>
      </c>
    </row>
    <row r="50" spans="1:45" ht="14.4" thickBot="1" x14ac:dyDescent="0.3">
      <c r="A50" s="62" t="s">
        <v>31</v>
      </c>
      <c r="B50" s="62" t="s">
        <v>32</v>
      </c>
      <c r="C50" s="88">
        <v>3287</v>
      </c>
      <c r="D50" s="89" t="s">
        <v>856</v>
      </c>
      <c r="E50" s="56" t="s">
        <v>1640</v>
      </c>
      <c r="F50" s="123">
        <v>5122.3900000000003</v>
      </c>
      <c r="G50" s="123">
        <v>162704.09</v>
      </c>
      <c r="H50" s="123">
        <v>55142.400000000001</v>
      </c>
      <c r="I50" s="123"/>
      <c r="K50" s="56">
        <v>470982.6</v>
      </c>
      <c r="L50" s="56">
        <v>371163.2</v>
      </c>
      <c r="M50" s="287"/>
      <c r="N50" s="56"/>
      <c r="O50" s="275">
        <v>0</v>
      </c>
      <c r="P50" s="275">
        <v>26738</v>
      </c>
      <c r="Q50" s="275"/>
      <c r="R50" s="275"/>
      <c r="U50" s="56">
        <v>0</v>
      </c>
      <c r="V50" s="56">
        <v>2506199.65</v>
      </c>
      <c r="X50" s="100">
        <v>1090562.1499999999</v>
      </c>
      <c r="Y50" s="100">
        <v>30000</v>
      </c>
      <c r="Z50" s="100">
        <v>293.89999999999998</v>
      </c>
      <c r="AB50" s="100">
        <v>2041414</v>
      </c>
      <c r="AC50" s="100"/>
      <c r="AD50" s="100">
        <v>89060</v>
      </c>
      <c r="AE50" s="124">
        <v>2437706</v>
      </c>
      <c r="AI50" s="124">
        <v>737885.33</v>
      </c>
      <c r="AJ50" s="124">
        <v>228009.97</v>
      </c>
      <c r="AM50" s="124">
        <v>7200</v>
      </c>
      <c r="AN50" s="85">
        <f t="shared" si="1"/>
        <v>222968.88</v>
      </c>
      <c r="AO50" s="21">
        <f t="shared" si="2"/>
        <v>26738</v>
      </c>
      <c r="AP50" s="86">
        <f t="shared" si="3"/>
        <v>196230.88</v>
      </c>
      <c r="AQ50" s="24">
        <f t="shared" si="4"/>
        <v>3251330.05</v>
      </c>
      <c r="AR50" s="25">
        <f t="shared" si="5"/>
        <v>3410801.3000000003</v>
      </c>
      <c r="AS50" s="16">
        <f t="shared" si="6"/>
        <v>-159471.25000000047</v>
      </c>
    </row>
    <row r="51" spans="1:45" s="75" customFormat="1" ht="14.4" thickBot="1" x14ac:dyDescent="0.3">
      <c r="A51" s="268" t="s">
        <v>31</v>
      </c>
      <c r="B51" s="268" t="s">
        <v>32</v>
      </c>
      <c r="C51" s="109">
        <v>2936</v>
      </c>
      <c r="D51" s="110" t="s">
        <v>857</v>
      </c>
      <c r="E51" s="56" t="s">
        <v>1641</v>
      </c>
      <c r="F51" s="123">
        <v>117455.7</v>
      </c>
      <c r="G51" s="123">
        <v>19685.7</v>
      </c>
      <c r="H51" s="123">
        <v>82655.33</v>
      </c>
      <c r="I51" s="123"/>
      <c r="J51" s="56"/>
      <c r="K51" s="56">
        <v>45139.14</v>
      </c>
      <c r="L51" s="56">
        <v>72364.800000000003</v>
      </c>
      <c r="M51" s="287"/>
      <c r="N51" s="56"/>
      <c r="O51" s="275">
        <v>18400</v>
      </c>
      <c r="P51" s="275">
        <v>93095.88</v>
      </c>
      <c r="Q51" s="275"/>
      <c r="R51" s="275"/>
      <c r="S51" s="56"/>
      <c r="T51" s="56"/>
      <c r="U51" s="56">
        <v>0</v>
      </c>
      <c r="V51" s="56">
        <v>1840660.03</v>
      </c>
      <c r="W51" s="100"/>
      <c r="X51" s="100">
        <v>1080045.45</v>
      </c>
      <c r="Y51" s="100">
        <v>138180</v>
      </c>
      <c r="Z51" s="100"/>
      <c r="AA51" s="100"/>
      <c r="AB51" s="100">
        <v>1884993</v>
      </c>
      <c r="AC51" s="100"/>
      <c r="AD51" s="100">
        <v>127275.42</v>
      </c>
      <c r="AE51" s="124">
        <v>2290440</v>
      </c>
      <c r="AF51" s="124"/>
      <c r="AG51" s="124"/>
      <c r="AH51" s="124"/>
      <c r="AI51" s="124">
        <v>834186.04</v>
      </c>
      <c r="AJ51" s="124">
        <v>188910.45</v>
      </c>
      <c r="AK51" s="124"/>
      <c r="AL51" s="124"/>
      <c r="AM51" s="124"/>
      <c r="AN51" s="85">
        <f t="shared" si="1"/>
        <v>219796.72999999998</v>
      </c>
      <c r="AO51" s="21">
        <f t="shared" si="2"/>
        <v>111495.88</v>
      </c>
      <c r="AP51" s="86">
        <f t="shared" si="3"/>
        <v>108300.84999999998</v>
      </c>
      <c r="AQ51" s="24">
        <f t="shared" si="4"/>
        <v>3230493.87</v>
      </c>
      <c r="AR51" s="25">
        <f t="shared" si="5"/>
        <v>3313536.49</v>
      </c>
      <c r="AS51" s="111">
        <f t="shared" si="6"/>
        <v>-83042.620000000112</v>
      </c>
    </row>
    <row r="52" spans="1:45" s="75" customFormat="1" ht="14.4" thickBot="1" x14ac:dyDescent="0.3">
      <c r="A52" s="268" t="s">
        <v>31</v>
      </c>
      <c r="B52" s="268" t="s">
        <v>32</v>
      </c>
      <c r="C52" s="109">
        <v>2495</v>
      </c>
      <c r="D52" s="110" t="s">
        <v>858</v>
      </c>
      <c r="E52" s="56" t="s">
        <v>1642</v>
      </c>
      <c r="F52" s="123">
        <v>63956.68</v>
      </c>
      <c r="G52" s="123">
        <v>59491.21</v>
      </c>
      <c r="H52" s="123">
        <v>93700.1</v>
      </c>
      <c r="I52" s="123"/>
      <c r="J52" s="56"/>
      <c r="K52" s="56">
        <v>769272.9</v>
      </c>
      <c r="L52" s="56">
        <v>258791.86</v>
      </c>
      <c r="M52" s="287"/>
      <c r="N52" s="56"/>
      <c r="O52" s="275">
        <v>25972</v>
      </c>
      <c r="P52" s="275">
        <v>26950</v>
      </c>
      <c r="Q52" s="275"/>
      <c r="R52" s="275"/>
      <c r="S52" s="56"/>
      <c r="T52" s="56">
        <v>-575.30999999999995</v>
      </c>
      <c r="U52" s="56">
        <v>-355164.49</v>
      </c>
      <c r="V52" s="56">
        <v>1821817.03</v>
      </c>
      <c r="W52" s="100"/>
      <c r="X52" s="100">
        <v>1225871.6100000001</v>
      </c>
      <c r="Y52" s="100">
        <v>200200</v>
      </c>
      <c r="Z52" s="100">
        <v>803.7</v>
      </c>
      <c r="AA52" s="100"/>
      <c r="AB52" s="100">
        <v>2173116.5</v>
      </c>
      <c r="AC52" s="100"/>
      <c r="AD52" s="100">
        <v>162820</v>
      </c>
      <c r="AE52" s="124">
        <v>2865871.5</v>
      </c>
      <c r="AF52" s="124"/>
      <c r="AG52" s="124">
        <v>7800</v>
      </c>
      <c r="AH52" s="124"/>
      <c r="AI52" s="124">
        <v>1010560.95</v>
      </c>
      <c r="AJ52" s="124">
        <v>73641.84</v>
      </c>
      <c r="AK52" s="124"/>
      <c r="AL52" s="124"/>
      <c r="AM52" s="124"/>
      <c r="AN52" s="85">
        <f t="shared" si="1"/>
        <v>217147.99</v>
      </c>
      <c r="AO52" s="21">
        <f t="shared" si="2"/>
        <v>52922</v>
      </c>
      <c r="AP52" s="86">
        <f t="shared" si="3"/>
        <v>164225.99</v>
      </c>
      <c r="AQ52" s="24">
        <f t="shared" si="4"/>
        <v>3762811.81</v>
      </c>
      <c r="AR52" s="25">
        <f t="shared" si="5"/>
        <v>3957874.29</v>
      </c>
      <c r="AS52" s="111">
        <f t="shared" si="6"/>
        <v>-195062.47999999998</v>
      </c>
    </row>
    <row r="53" spans="1:45" s="75" customFormat="1" ht="14.4" thickBot="1" x14ac:dyDescent="0.3">
      <c r="A53" s="268" t="s">
        <v>31</v>
      </c>
      <c r="B53" s="268" t="s">
        <v>32</v>
      </c>
      <c r="C53" s="109">
        <v>5264</v>
      </c>
      <c r="D53" s="110" t="s">
        <v>859</v>
      </c>
      <c r="E53" s="56" t="s">
        <v>1643</v>
      </c>
      <c r="F53" s="123">
        <v>488429.28</v>
      </c>
      <c r="G53" s="123">
        <v>209992.1</v>
      </c>
      <c r="H53" s="123">
        <v>495355.09</v>
      </c>
      <c r="I53" s="123"/>
      <c r="J53" s="56"/>
      <c r="K53" s="56">
        <v>567721.15</v>
      </c>
      <c r="L53" s="56">
        <v>485993.11</v>
      </c>
      <c r="M53" s="287"/>
      <c r="N53" s="56"/>
      <c r="O53" s="275">
        <v>31000</v>
      </c>
      <c r="P53" s="275">
        <v>485983.75</v>
      </c>
      <c r="Q53" s="275"/>
      <c r="R53" s="275"/>
      <c r="S53" s="56"/>
      <c r="T53" s="56"/>
      <c r="U53" s="56">
        <v>-4978786.1500000004</v>
      </c>
      <c r="V53" s="56">
        <v>1102265.42</v>
      </c>
      <c r="W53" s="100"/>
      <c r="X53" s="100">
        <v>704789.14</v>
      </c>
      <c r="Y53" s="100"/>
      <c r="Z53" s="100"/>
      <c r="AA53" s="100"/>
      <c r="AB53" s="100">
        <v>1915830</v>
      </c>
      <c r="AC53" s="100"/>
      <c r="AD53" s="100">
        <v>314600</v>
      </c>
      <c r="AE53" s="124">
        <v>3129168</v>
      </c>
      <c r="AF53" s="124"/>
      <c r="AG53" s="124"/>
      <c r="AH53" s="124">
        <v>5800</v>
      </c>
      <c r="AI53" s="124">
        <v>1278434.32</v>
      </c>
      <c r="AJ53" s="124">
        <v>218200.83</v>
      </c>
      <c r="AK53" s="124"/>
      <c r="AL53" s="124">
        <v>34397</v>
      </c>
      <c r="AM53" s="124">
        <v>15842</v>
      </c>
      <c r="AN53" s="85">
        <f t="shared" si="1"/>
        <v>1193776.47</v>
      </c>
      <c r="AO53" s="21">
        <f t="shared" si="2"/>
        <v>516983.75</v>
      </c>
      <c r="AP53" s="86">
        <f t="shared" si="3"/>
        <v>676792.72</v>
      </c>
      <c r="AQ53" s="24">
        <f t="shared" si="4"/>
        <v>2935219.14</v>
      </c>
      <c r="AR53" s="25">
        <f t="shared" si="5"/>
        <v>4681842.1500000004</v>
      </c>
      <c r="AS53" s="111">
        <f t="shared" si="6"/>
        <v>-1746623.0100000002</v>
      </c>
    </row>
    <row r="54" spans="1:45" ht="14.4" thickBot="1" x14ac:dyDescent="0.3">
      <c r="A54" s="62" t="s">
        <v>31</v>
      </c>
      <c r="B54" s="62" t="s">
        <v>32</v>
      </c>
      <c r="C54" s="88">
        <v>2213</v>
      </c>
      <c r="D54" s="89" t="s">
        <v>860</v>
      </c>
      <c r="E54" s="56" t="s">
        <v>1644</v>
      </c>
      <c r="F54" s="123">
        <v>373725.42</v>
      </c>
      <c r="G54" s="123">
        <v>165042.82</v>
      </c>
      <c r="H54" s="123">
        <v>84760.55</v>
      </c>
      <c r="I54" s="123"/>
      <c r="K54" s="56">
        <v>144816.16</v>
      </c>
      <c r="L54" s="56">
        <v>161919.19</v>
      </c>
      <c r="M54" s="287"/>
      <c r="N54" s="56"/>
      <c r="O54" s="275">
        <v>0</v>
      </c>
      <c r="P54" s="275">
        <v>26640</v>
      </c>
      <c r="Q54" s="275"/>
      <c r="R54" s="275"/>
      <c r="U54" s="56">
        <v>0</v>
      </c>
      <c r="V54" s="56">
        <v>2172216.88</v>
      </c>
      <c r="X54" s="100">
        <v>1120726.94</v>
      </c>
      <c r="Y54" s="100">
        <v>283600</v>
      </c>
      <c r="Z54" s="100">
        <v>1865.35</v>
      </c>
      <c r="AB54" s="100">
        <v>1118632</v>
      </c>
      <c r="AC54" s="100"/>
      <c r="AD54" s="100">
        <v>122020</v>
      </c>
      <c r="AE54" s="124">
        <v>1457830</v>
      </c>
      <c r="AI54" s="124">
        <v>1084607.2</v>
      </c>
      <c r="AJ54" s="124">
        <v>85048.16</v>
      </c>
      <c r="AN54" s="85">
        <f t="shared" si="1"/>
        <v>623528.79</v>
      </c>
      <c r="AO54" s="21">
        <f t="shared" si="2"/>
        <v>26640</v>
      </c>
      <c r="AP54" s="86">
        <f t="shared" si="3"/>
        <v>596888.79</v>
      </c>
      <c r="AQ54" s="24">
        <f t="shared" si="4"/>
        <v>2646844.29</v>
      </c>
      <c r="AR54" s="25">
        <f t="shared" si="5"/>
        <v>2627485.3600000003</v>
      </c>
      <c r="AS54" s="16">
        <f t="shared" si="6"/>
        <v>19358.929999999702</v>
      </c>
    </row>
    <row r="55" spans="1:45" ht="14.4" thickBot="1" x14ac:dyDescent="0.3">
      <c r="A55" s="62" t="s">
        <v>31</v>
      </c>
      <c r="B55" s="62" t="s">
        <v>32</v>
      </c>
      <c r="C55" s="88">
        <v>2562</v>
      </c>
      <c r="D55" s="89" t="s">
        <v>861</v>
      </c>
      <c r="E55" s="56" t="s">
        <v>1645</v>
      </c>
      <c r="F55" s="123">
        <v>45362.62</v>
      </c>
      <c r="G55" s="123">
        <v>92035.56</v>
      </c>
      <c r="H55" s="123">
        <v>62764.45</v>
      </c>
      <c r="I55" s="123"/>
      <c r="K55" s="56">
        <v>1251303.2</v>
      </c>
      <c r="L55" s="56">
        <v>625473.68999999994</v>
      </c>
      <c r="M55" s="56"/>
      <c r="N55" s="56"/>
      <c r="Q55" s="275"/>
      <c r="R55" s="275"/>
      <c r="U55" s="56"/>
      <c r="V55" s="56">
        <v>1936400.69</v>
      </c>
      <c r="X55" s="100">
        <v>790023.12</v>
      </c>
      <c r="Y55" s="100">
        <v>77460</v>
      </c>
      <c r="Z55" s="100">
        <v>0.9</v>
      </c>
      <c r="AB55" s="100">
        <v>1262580</v>
      </c>
      <c r="AC55" s="100"/>
      <c r="AD55" s="100">
        <v>73600</v>
      </c>
      <c r="AE55" s="124">
        <v>1527540</v>
      </c>
      <c r="AI55" s="124">
        <v>501705.3</v>
      </c>
      <c r="AJ55" s="124">
        <v>96513.75</v>
      </c>
      <c r="AN55" s="85">
        <f t="shared" si="1"/>
        <v>200162.63</v>
      </c>
      <c r="AO55" s="21">
        <f t="shared" si="2"/>
        <v>0</v>
      </c>
      <c r="AP55" s="86">
        <f t="shared" si="3"/>
        <v>200162.63</v>
      </c>
      <c r="AQ55" s="24">
        <f t="shared" si="4"/>
        <v>2203664.02</v>
      </c>
      <c r="AR55" s="25">
        <f t="shared" si="5"/>
        <v>2125759.0499999998</v>
      </c>
      <c r="AS55" s="16">
        <f t="shared" si="6"/>
        <v>77904.970000000205</v>
      </c>
    </row>
    <row r="56" spans="1:45" s="75" customFormat="1" ht="14.4" thickBot="1" x14ac:dyDescent="0.3">
      <c r="A56" s="268" t="s">
        <v>31</v>
      </c>
      <c r="B56" s="268" t="s">
        <v>32</v>
      </c>
      <c r="C56" s="109">
        <v>7114</v>
      </c>
      <c r="D56" s="110" t="s">
        <v>862</v>
      </c>
      <c r="E56" s="56" t="s">
        <v>1646</v>
      </c>
      <c r="F56" s="123">
        <v>369827.32</v>
      </c>
      <c r="G56" s="123">
        <v>30283.38</v>
      </c>
      <c r="H56" s="123">
        <v>129250.86</v>
      </c>
      <c r="I56" s="123"/>
      <c r="J56" s="56"/>
      <c r="K56" s="56">
        <v>47921.760000000002</v>
      </c>
      <c r="L56" s="56">
        <v>446582.84</v>
      </c>
      <c r="M56" s="287"/>
      <c r="N56" s="56"/>
      <c r="O56" s="275">
        <v>6000</v>
      </c>
      <c r="P56" s="275">
        <v>51018.38</v>
      </c>
      <c r="Q56" s="275"/>
      <c r="R56" s="275"/>
      <c r="S56" s="56"/>
      <c r="T56" s="56"/>
      <c r="U56" s="56">
        <v>0</v>
      </c>
      <c r="V56" s="56">
        <v>1262941.0900000001</v>
      </c>
      <c r="W56" s="100"/>
      <c r="X56" s="100">
        <v>2234931.17</v>
      </c>
      <c r="Y56" s="100">
        <v>207510</v>
      </c>
      <c r="Z56" s="100">
        <v>747.77</v>
      </c>
      <c r="AA56" s="100"/>
      <c r="AB56" s="100">
        <v>2568905</v>
      </c>
      <c r="AC56" s="100"/>
      <c r="AD56" s="100">
        <v>190800</v>
      </c>
      <c r="AE56" s="124">
        <v>3382985</v>
      </c>
      <c r="AF56" s="124"/>
      <c r="AG56" s="124"/>
      <c r="AH56" s="124"/>
      <c r="AI56" s="124">
        <v>1153096.26</v>
      </c>
      <c r="AJ56" s="124">
        <v>98536.99</v>
      </c>
      <c r="AK56" s="124"/>
      <c r="AL56" s="124"/>
      <c r="AM56" s="124"/>
      <c r="AN56" s="85">
        <f t="shared" si="1"/>
        <v>529361.56000000006</v>
      </c>
      <c r="AO56" s="21">
        <f t="shared" si="2"/>
        <v>57018.38</v>
      </c>
      <c r="AP56" s="86">
        <f t="shared" si="3"/>
        <v>472343.18000000005</v>
      </c>
      <c r="AQ56" s="24">
        <f t="shared" si="4"/>
        <v>5202893.9399999995</v>
      </c>
      <c r="AR56" s="25">
        <f t="shared" si="5"/>
        <v>4634618.25</v>
      </c>
      <c r="AS56" s="111">
        <f t="shared" si="6"/>
        <v>568275.68999999948</v>
      </c>
    </row>
    <row r="57" spans="1:45" ht="14.4" thickBot="1" x14ac:dyDescent="0.3">
      <c r="A57" s="62" t="s">
        <v>31</v>
      </c>
      <c r="B57" s="62" t="s">
        <v>32</v>
      </c>
      <c r="C57" s="88">
        <v>6804</v>
      </c>
      <c r="D57" s="89" t="s">
        <v>863</v>
      </c>
      <c r="E57" s="56" t="s">
        <v>1782</v>
      </c>
      <c r="F57" s="123">
        <v>159045.01</v>
      </c>
      <c r="G57" s="123">
        <v>56500.75</v>
      </c>
      <c r="H57" s="123">
        <v>69301.960000000006</v>
      </c>
      <c r="I57" s="123"/>
      <c r="K57" s="56">
        <v>582673.73</v>
      </c>
      <c r="L57" s="56">
        <v>629985.06999999995</v>
      </c>
      <c r="M57" s="287"/>
      <c r="N57" s="56"/>
      <c r="O57" s="275">
        <v>4300</v>
      </c>
      <c r="P57" s="275">
        <v>41150</v>
      </c>
      <c r="Q57" s="275"/>
      <c r="R57" s="275"/>
      <c r="S57" s="56">
        <v>5220</v>
      </c>
      <c r="U57" s="56">
        <v>161727</v>
      </c>
      <c r="V57" s="56">
        <v>2033596.36</v>
      </c>
      <c r="X57" s="100">
        <v>1683823.18</v>
      </c>
      <c r="Y57" s="100">
        <v>122000</v>
      </c>
      <c r="Z57" s="100">
        <v>1063.5</v>
      </c>
      <c r="AB57" s="100">
        <v>2034000</v>
      </c>
      <c r="AC57" s="100"/>
      <c r="AD57" s="100">
        <v>307610</v>
      </c>
      <c r="AE57" s="124">
        <v>2856730</v>
      </c>
      <c r="AI57" s="124">
        <v>1250269.8</v>
      </c>
      <c r="AJ57" s="124">
        <v>128731.59</v>
      </c>
      <c r="AN57" s="85">
        <f t="shared" si="1"/>
        <v>284847.72000000003</v>
      </c>
      <c r="AO57" s="21">
        <f t="shared" si="2"/>
        <v>45450</v>
      </c>
      <c r="AP57" s="86">
        <f t="shared" si="3"/>
        <v>239397.72000000003</v>
      </c>
      <c r="AQ57" s="24">
        <f t="shared" si="4"/>
        <v>4148496.6799999997</v>
      </c>
      <c r="AR57" s="25">
        <f t="shared" si="5"/>
        <v>4235731.3899999997</v>
      </c>
      <c r="AS57" s="16">
        <f t="shared" si="6"/>
        <v>-87234.709999999963</v>
      </c>
    </row>
    <row r="58" spans="1:45" s="75" customFormat="1" ht="14.4" thickBot="1" x14ac:dyDescent="0.3">
      <c r="A58" s="268" t="s">
        <v>31</v>
      </c>
      <c r="B58" s="268" t="s">
        <v>32</v>
      </c>
      <c r="C58" s="109">
        <v>3739</v>
      </c>
      <c r="D58" s="110" t="s">
        <v>864</v>
      </c>
      <c r="E58" s="56" t="s">
        <v>1783</v>
      </c>
      <c r="F58" s="123">
        <v>115054.16</v>
      </c>
      <c r="G58" s="123">
        <v>134229.68</v>
      </c>
      <c r="H58" s="123">
        <v>173307.53</v>
      </c>
      <c r="I58" s="123"/>
      <c r="J58" s="56"/>
      <c r="K58" s="56">
        <v>721855.52</v>
      </c>
      <c r="L58" s="56">
        <v>199331.99</v>
      </c>
      <c r="M58" s="287"/>
      <c r="N58" s="56"/>
      <c r="O58" s="275">
        <v>0</v>
      </c>
      <c r="P58" s="275">
        <v>400</v>
      </c>
      <c r="Q58" s="275"/>
      <c r="R58" s="275"/>
      <c r="S58" s="56"/>
      <c r="T58" s="56"/>
      <c r="U58" s="56">
        <v>32373.14</v>
      </c>
      <c r="V58" s="56">
        <v>2378594.3199999998</v>
      </c>
      <c r="W58" s="100"/>
      <c r="X58" s="100">
        <v>1933231.62</v>
      </c>
      <c r="Y58" s="100">
        <v>293200</v>
      </c>
      <c r="Z58" s="100">
        <v>473.98</v>
      </c>
      <c r="AA58" s="100"/>
      <c r="AB58" s="100">
        <v>1600136</v>
      </c>
      <c r="AC58" s="100"/>
      <c r="AD58" s="100">
        <v>130610</v>
      </c>
      <c r="AE58" s="124">
        <v>2196248</v>
      </c>
      <c r="AF58" s="124"/>
      <c r="AG58" s="124">
        <v>4415</v>
      </c>
      <c r="AH58" s="124"/>
      <c r="AI58" s="124">
        <v>1374151.26</v>
      </c>
      <c r="AJ58" s="124">
        <v>302077.65000000002</v>
      </c>
      <c r="AK58" s="124"/>
      <c r="AL58" s="124"/>
      <c r="AM58" s="124"/>
      <c r="AN58" s="85">
        <f t="shared" si="1"/>
        <v>422591.37</v>
      </c>
      <c r="AO58" s="21">
        <f t="shared" si="2"/>
        <v>400</v>
      </c>
      <c r="AP58" s="86">
        <f t="shared" si="3"/>
        <v>422191.37</v>
      </c>
      <c r="AQ58" s="24">
        <f t="shared" si="4"/>
        <v>3957651.6</v>
      </c>
      <c r="AR58" s="25">
        <f t="shared" si="5"/>
        <v>3876891.9099999997</v>
      </c>
      <c r="AS58" s="111">
        <f t="shared" si="6"/>
        <v>80759.69000000041</v>
      </c>
    </row>
    <row r="59" spans="1:45" s="75" customFormat="1" ht="14.4" thickBot="1" x14ac:dyDescent="0.3">
      <c r="A59" s="268" t="s">
        <v>31</v>
      </c>
      <c r="B59" s="268" t="s">
        <v>32</v>
      </c>
      <c r="C59" s="109">
        <v>2743</v>
      </c>
      <c r="D59" s="110" t="s">
        <v>865</v>
      </c>
      <c r="E59" s="56" t="s">
        <v>1784</v>
      </c>
      <c r="F59" s="123">
        <v>45608.34</v>
      </c>
      <c r="G59" s="123">
        <v>69495.05</v>
      </c>
      <c r="H59" s="123">
        <v>320188.19</v>
      </c>
      <c r="I59" s="123"/>
      <c r="J59" s="56"/>
      <c r="K59" s="56">
        <v>1686800.76</v>
      </c>
      <c r="L59" s="56">
        <v>477179.48</v>
      </c>
      <c r="M59" s="287"/>
      <c r="N59" s="56"/>
      <c r="O59" s="275">
        <v>4000</v>
      </c>
      <c r="P59" s="275">
        <v>59682.59</v>
      </c>
      <c r="Q59" s="275"/>
      <c r="R59" s="275"/>
      <c r="S59" s="56"/>
      <c r="T59" s="56"/>
      <c r="U59" s="56"/>
      <c r="V59" s="56">
        <v>2522084.4900000002</v>
      </c>
      <c r="W59" s="100"/>
      <c r="X59" s="100">
        <v>1710646.01</v>
      </c>
      <c r="Y59" s="100">
        <v>114440</v>
      </c>
      <c r="Z59" s="100">
        <v>627.64</v>
      </c>
      <c r="AA59" s="100"/>
      <c r="AB59" s="100">
        <v>1390902</v>
      </c>
      <c r="AC59" s="100"/>
      <c r="AD59" s="100">
        <v>172330.46</v>
      </c>
      <c r="AE59" s="124">
        <v>1986844</v>
      </c>
      <c r="AF59" s="124"/>
      <c r="AG59" s="124"/>
      <c r="AH59" s="124"/>
      <c r="AI59" s="124">
        <v>972671.02</v>
      </c>
      <c r="AJ59" s="124">
        <v>66332.7</v>
      </c>
      <c r="AK59" s="124"/>
      <c r="AL59" s="124"/>
      <c r="AM59" s="124"/>
      <c r="AN59" s="85">
        <f t="shared" si="1"/>
        <v>435291.58</v>
      </c>
      <c r="AO59" s="21">
        <f t="shared" si="2"/>
        <v>63682.59</v>
      </c>
      <c r="AP59" s="86">
        <f t="shared" si="3"/>
        <v>371608.99</v>
      </c>
      <c r="AQ59" s="24">
        <f t="shared" si="4"/>
        <v>3388946.11</v>
      </c>
      <c r="AR59" s="25">
        <f t="shared" si="5"/>
        <v>3025847.72</v>
      </c>
      <c r="AS59" s="111">
        <f t="shared" si="6"/>
        <v>363098.38999999966</v>
      </c>
    </row>
    <row r="60" spans="1:45" ht="14.4" thickBot="1" x14ac:dyDescent="0.3">
      <c r="A60" s="62" t="s">
        <v>33</v>
      </c>
      <c r="B60" s="62" t="s">
        <v>34</v>
      </c>
      <c r="C60" s="88">
        <v>4721</v>
      </c>
      <c r="D60" s="89" t="s">
        <v>866</v>
      </c>
      <c r="E60" s="56" t="s">
        <v>1647</v>
      </c>
      <c r="F60" s="123">
        <v>1020790.81</v>
      </c>
      <c r="G60" s="123">
        <v>27486</v>
      </c>
      <c r="H60" s="123">
        <v>83020.710000000006</v>
      </c>
      <c r="I60" s="123"/>
      <c r="K60" s="56">
        <v>372484.55</v>
      </c>
      <c r="L60" s="56">
        <v>525881.62</v>
      </c>
      <c r="M60" s="287"/>
      <c r="N60" s="56"/>
      <c r="O60" s="275">
        <v>0</v>
      </c>
      <c r="P60" s="275">
        <v>37234</v>
      </c>
      <c r="Q60" s="275"/>
      <c r="R60" s="275">
        <v>967.08</v>
      </c>
      <c r="T60" s="56">
        <v>-257111.57</v>
      </c>
      <c r="U60" s="56">
        <v>120636.95</v>
      </c>
      <c r="V60" s="56">
        <v>2222830.3199999998</v>
      </c>
      <c r="X60" s="100">
        <v>1907533.79</v>
      </c>
      <c r="Y60" s="100">
        <v>152518</v>
      </c>
      <c r="Z60" s="100">
        <v>4490</v>
      </c>
      <c r="AB60" s="100">
        <v>1008384</v>
      </c>
      <c r="AC60" s="100"/>
      <c r="AD60" s="100">
        <v>169000</v>
      </c>
      <c r="AE60" s="124">
        <v>1638879</v>
      </c>
      <c r="AI60" s="124">
        <v>1165381.8799999999</v>
      </c>
      <c r="AJ60" s="124">
        <v>225413.4</v>
      </c>
      <c r="AK60" s="124">
        <v>126146.1</v>
      </c>
      <c r="AM60" s="124">
        <v>11521</v>
      </c>
      <c r="AN60" s="85">
        <f t="shared" si="1"/>
        <v>1131297.52</v>
      </c>
      <c r="AO60" s="21">
        <f t="shared" si="2"/>
        <v>38201.08</v>
      </c>
      <c r="AP60" s="86">
        <f t="shared" si="3"/>
        <v>1093096.44</v>
      </c>
      <c r="AQ60" s="24">
        <f t="shared" si="4"/>
        <v>3241925.79</v>
      </c>
      <c r="AR60" s="25">
        <f t="shared" si="5"/>
        <v>3167341.38</v>
      </c>
      <c r="AS60" s="16">
        <f t="shared" si="6"/>
        <v>74584.410000000149</v>
      </c>
    </row>
    <row r="61" spans="1:45" ht="14.4" thickBot="1" x14ac:dyDescent="0.3">
      <c r="A61" s="62" t="s">
        <v>33</v>
      </c>
      <c r="B61" s="62" t="s">
        <v>34</v>
      </c>
      <c r="C61" s="88">
        <v>8384</v>
      </c>
      <c r="D61" s="89" t="s">
        <v>867</v>
      </c>
      <c r="E61" s="56" t="s">
        <v>1648</v>
      </c>
      <c r="F61" s="123">
        <v>1352595.62</v>
      </c>
      <c r="G61" s="123">
        <v>148704.25</v>
      </c>
      <c r="H61" s="123">
        <v>174897.33</v>
      </c>
      <c r="I61" s="123"/>
      <c r="K61" s="56">
        <v>2769095.65</v>
      </c>
      <c r="L61" s="56">
        <v>1492768.69</v>
      </c>
      <c r="M61" s="287"/>
      <c r="N61" s="56"/>
      <c r="O61" s="275">
        <v>21700</v>
      </c>
      <c r="P61" s="275">
        <v>502016.57</v>
      </c>
      <c r="Q61" s="275"/>
      <c r="R61" s="275">
        <v>2978</v>
      </c>
      <c r="T61" s="56">
        <v>2261133.75</v>
      </c>
      <c r="U61" s="56">
        <v>9243.52</v>
      </c>
      <c r="V61" s="56">
        <v>3033155.83</v>
      </c>
      <c r="X61" s="100">
        <v>3881129.93</v>
      </c>
      <c r="Y61" s="100">
        <v>722489</v>
      </c>
      <c r="Z61" s="100">
        <v>6706.43</v>
      </c>
      <c r="AB61" s="100">
        <v>3741206</v>
      </c>
      <c r="AC61" s="100"/>
      <c r="AD61" s="100">
        <v>499042</v>
      </c>
      <c r="AE61" s="124">
        <v>5428067.8700000001</v>
      </c>
      <c r="AI61" s="124">
        <v>2975901.72</v>
      </c>
      <c r="AJ61" s="124">
        <v>186790.2</v>
      </c>
      <c r="AN61" s="85">
        <f t="shared" si="1"/>
        <v>1676197.2000000002</v>
      </c>
      <c r="AO61" s="21">
        <f t="shared" si="2"/>
        <v>526694.57000000007</v>
      </c>
      <c r="AP61" s="86">
        <f t="shared" si="3"/>
        <v>1149502.6300000001</v>
      </c>
      <c r="AQ61" s="24">
        <f t="shared" si="4"/>
        <v>8850573.3599999994</v>
      </c>
      <c r="AR61" s="25">
        <f t="shared" si="5"/>
        <v>8590759.7899999991</v>
      </c>
      <c r="AS61" s="16">
        <f t="shared" si="6"/>
        <v>259813.5700000003</v>
      </c>
    </row>
    <row r="62" spans="1:45" ht="14.4" thickBot="1" x14ac:dyDescent="0.3">
      <c r="A62" s="62" t="s">
        <v>33</v>
      </c>
      <c r="B62" s="62" t="s">
        <v>34</v>
      </c>
      <c r="C62" s="88">
        <v>4586</v>
      </c>
      <c r="D62" s="89" t="s">
        <v>868</v>
      </c>
      <c r="E62" s="56" t="s">
        <v>1649</v>
      </c>
      <c r="F62" s="123">
        <v>68395.25</v>
      </c>
      <c r="G62" s="123">
        <v>158166.82999999999</v>
      </c>
      <c r="H62" s="123">
        <v>370274.56</v>
      </c>
      <c r="I62" s="123"/>
      <c r="K62" s="56">
        <v>770749.52</v>
      </c>
      <c r="L62" s="56">
        <v>566358.79</v>
      </c>
      <c r="M62" s="287"/>
      <c r="N62" s="56"/>
      <c r="O62" s="275">
        <v>0</v>
      </c>
      <c r="P62" s="275">
        <v>72272.850000000006</v>
      </c>
      <c r="Q62" s="275"/>
      <c r="R62" s="275">
        <v>0</v>
      </c>
      <c r="T62" s="56">
        <v>-189848.3</v>
      </c>
      <c r="U62" s="56"/>
      <c r="V62" s="56">
        <v>2266667.36</v>
      </c>
      <c r="X62" s="100">
        <v>1793050.7</v>
      </c>
      <c r="Z62" s="100">
        <v>1976.79</v>
      </c>
      <c r="AB62" s="100">
        <v>2533287.5</v>
      </c>
      <c r="AC62" s="100"/>
      <c r="AD62" s="100">
        <v>166100</v>
      </c>
      <c r="AE62" s="124">
        <v>3086215.5</v>
      </c>
      <c r="AI62" s="124">
        <v>1157045.21</v>
      </c>
      <c r="AJ62" s="124">
        <v>281615.74</v>
      </c>
      <c r="AN62" s="85">
        <f t="shared" si="1"/>
        <v>596836.64</v>
      </c>
      <c r="AO62" s="21">
        <f t="shared" si="2"/>
        <v>72272.850000000006</v>
      </c>
      <c r="AP62" s="86">
        <f t="shared" si="3"/>
        <v>524563.79</v>
      </c>
      <c r="AQ62" s="24">
        <f t="shared" si="4"/>
        <v>4494414.99</v>
      </c>
      <c r="AR62" s="25">
        <f t="shared" si="5"/>
        <v>4524876.45</v>
      </c>
      <c r="AS62" s="16">
        <f t="shared" si="6"/>
        <v>-30461.459999999963</v>
      </c>
    </row>
    <row r="63" spans="1:45" ht="14.4" thickBot="1" x14ac:dyDescent="0.3">
      <c r="A63" s="62" t="s">
        <v>33</v>
      </c>
      <c r="B63" s="62" t="s">
        <v>34</v>
      </c>
      <c r="C63" s="88">
        <v>3004</v>
      </c>
      <c r="D63" s="89" t="s">
        <v>869</v>
      </c>
      <c r="E63" s="56" t="s">
        <v>1650</v>
      </c>
      <c r="F63" s="123">
        <v>323235.81</v>
      </c>
      <c r="G63" s="123">
        <v>30179.7</v>
      </c>
      <c r="H63" s="123">
        <v>45910.23</v>
      </c>
      <c r="I63" s="123"/>
      <c r="K63" s="56">
        <v>206114.46</v>
      </c>
      <c r="L63" s="56">
        <v>294981.71999999997</v>
      </c>
      <c r="M63" s="287"/>
      <c r="N63" s="56"/>
      <c r="O63" s="275">
        <v>2000</v>
      </c>
      <c r="P63" s="275">
        <v>29517.7</v>
      </c>
      <c r="Q63" s="275"/>
      <c r="R63" s="275">
        <v>1782</v>
      </c>
      <c r="T63" s="56">
        <v>-666800.07999999996</v>
      </c>
      <c r="U63" s="56">
        <v>-10</v>
      </c>
      <c r="V63" s="56">
        <v>1987498.73</v>
      </c>
      <c r="X63" s="100">
        <v>1136474.98</v>
      </c>
      <c r="Y63" s="100">
        <v>210000</v>
      </c>
      <c r="Z63" s="100">
        <v>2684.7</v>
      </c>
      <c r="AB63" s="100">
        <v>575738</v>
      </c>
      <c r="AC63" s="100"/>
      <c r="AD63" s="100">
        <v>291400</v>
      </c>
      <c r="AE63" s="124">
        <v>1155888</v>
      </c>
      <c r="AI63" s="124">
        <v>1145380.8600000001</v>
      </c>
      <c r="AJ63" s="124">
        <v>325684.75</v>
      </c>
      <c r="AM63" s="124">
        <v>6322</v>
      </c>
      <c r="AN63" s="85">
        <f t="shared" si="1"/>
        <v>399325.74</v>
      </c>
      <c r="AO63" s="21">
        <f t="shared" si="2"/>
        <v>33299.699999999997</v>
      </c>
      <c r="AP63" s="86">
        <f t="shared" si="3"/>
        <v>366026.04</v>
      </c>
      <c r="AQ63" s="24">
        <f t="shared" si="4"/>
        <v>2216297.6799999997</v>
      </c>
      <c r="AR63" s="25">
        <f t="shared" si="5"/>
        <v>2633275.6100000003</v>
      </c>
      <c r="AS63" s="16">
        <f t="shared" si="6"/>
        <v>-416977.93000000063</v>
      </c>
    </row>
    <row r="64" spans="1:45" ht="14.4" thickBot="1" x14ac:dyDescent="0.3">
      <c r="A64" s="62" t="s">
        <v>33</v>
      </c>
      <c r="B64" s="62" t="s">
        <v>34</v>
      </c>
      <c r="C64" s="88">
        <v>7236</v>
      </c>
      <c r="D64" s="89" t="s">
        <v>870</v>
      </c>
      <c r="E64" s="56" t="s">
        <v>1651</v>
      </c>
      <c r="F64" s="123">
        <v>80330.990000000005</v>
      </c>
      <c r="G64" s="123">
        <v>4200</v>
      </c>
      <c r="H64" s="123">
        <v>100076.81</v>
      </c>
      <c r="I64" s="123"/>
      <c r="K64" s="56">
        <v>216507.19</v>
      </c>
      <c r="L64" s="56">
        <v>192450.32</v>
      </c>
      <c r="M64" s="287"/>
      <c r="N64" s="56"/>
      <c r="O64" s="275">
        <v>4000</v>
      </c>
      <c r="P64" s="275">
        <v>49840.69</v>
      </c>
      <c r="Q64" s="275"/>
      <c r="R64" s="275">
        <v>1228.19</v>
      </c>
      <c r="T64" s="56">
        <v>1065381.8899999999</v>
      </c>
      <c r="U64" s="56">
        <v>22235.29</v>
      </c>
      <c r="V64" s="56">
        <v>132947.94</v>
      </c>
      <c r="X64" s="100">
        <v>2024930.86</v>
      </c>
      <c r="Y64" s="100">
        <v>161982</v>
      </c>
      <c r="Z64" s="100">
        <v>2306.37</v>
      </c>
      <c r="AB64" s="100">
        <v>1522222.5</v>
      </c>
      <c r="AC64" s="100"/>
      <c r="AD64" s="100">
        <v>184400</v>
      </c>
      <c r="AE64" s="124">
        <v>2391562.5</v>
      </c>
      <c r="AI64" s="124">
        <v>1449183.49</v>
      </c>
      <c r="AJ64" s="124">
        <v>175400.99</v>
      </c>
      <c r="AM64" s="124">
        <v>98031.44</v>
      </c>
      <c r="AN64" s="85">
        <f t="shared" si="1"/>
        <v>184607.8</v>
      </c>
      <c r="AO64" s="21">
        <f t="shared" si="2"/>
        <v>55068.880000000005</v>
      </c>
      <c r="AP64" s="86">
        <f t="shared" si="3"/>
        <v>129538.91999999998</v>
      </c>
      <c r="AQ64" s="24">
        <f t="shared" si="4"/>
        <v>3895841.7300000004</v>
      </c>
      <c r="AR64" s="25">
        <f t="shared" si="5"/>
        <v>4114178.4200000004</v>
      </c>
      <c r="AS64" s="16">
        <f t="shared" si="6"/>
        <v>-218336.68999999994</v>
      </c>
    </row>
    <row r="65" spans="1:45" ht="14.4" thickBot="1" x14ac:dyDescent="0.3">
      <c r="A65" s="62" t="s">
        <v>33</v>
      </c>
      <c r="B65" s="62" t="s">
        <v>34</v>
      </c>
      <c r="C65" s="88">
        <v>5706</v>
      </c>
      <c r="D65" s="89" t="s">
        <v>871</v>
      </c>
      <c r="E65" s="56" t="s">
        <v>1653</v>
      </c>
      <c r="F65" s="123">
        <v>249554.46</v>
      </c>
      <c r="G65" s="123">
        <v>956820.88</v>
      </c>
      <c r="H65" s="123">
        <v>187521.3</v>
      </c>
      <c r="I65" s="123"/>
      <c r="K65" s="56">
        <v>392156.17</v>
      </c>
      <c r="L65" s="56">
        <v>316492.17</v>
      </c>
      <c r="M65" s="287"/>
      <c r="N65" s="56"/>
      <c r="O65" s="275">
        <v>17080</v>
      </c>
      <c r="P65" s="275">
        <v>44130.28</v>
      </c>
      <c r="Q65" s="275"/>
      <c r="R65" s="275">
        <v>1757.97</v>
      </c>
      <c r="T65" s="56">
        <v>163669.73000000001</v>
      </c>
      <c r="U65" s="56"/>
      <c r="V65" s="56">
        <v>2051588.88</v>
      </c>
      <c r="X65" s="100">
        <v>2307134.5499999998</v>
      </c>
      <c r="Y65" s="100">
        <v>419195</v>
      </c>
      <c r="Z65" s="100">
        <v>2348.91</v>
      </c>
      <c r="AB65" s="100">
        <v>1663465.5</v>
      </c>
      <c r="AC65" s="100"/>
      <c r="AD65" s="100">
        <v>33800</v>
      </c>
      <c r="AE65" s="124">
        <v>2628295.1</v>
      </c>
      <c r="AI65" s="124">
        <v>1794952.8</v>
      </c>
      <c r="AJ65" s="124">
        <v>88842.36</v>
      </c>
      <c r="AM65" s="124">
        <v>28307.58</v>
      </c>
      <c r="AN65" s="85">
        <f t="shared" si="1"/>
        <v>1393896.6400000001</v>
      </c>
      <c r="AO65" s="21">
        <f t="shared" si="2"/>
        <v>62968.25</v>
      </c>
      <c r="AP65" s="86">
        <f t="shared" si="3"/>
        <v>1330928.3900000001</v>
      </c>
      <c r="AQ65" s="24">
        <f t="shared" si="4"/>
        <v>4425943.96</v>
      </c>
      <c r="AR65" s="25">
        <f t="shared" si="5"/>
        <v>4540397.8400000008</v>
      </c>
      <c r="AS65" s="16">
        <f t="shared" si="6"/>
        <v>-114453.88000000082</v>
      </c>
    </row>
    <row r="66" spans="1:45" s="86" customFormat="1" ht="14.4" thickBot="1" x14ac:dyDescent="0.3">
      <c r="A66" s="86" t="s">
        <v>33</v>
      </c>
      <c r="B66" s="86" t="s">
        <v>34</v>
      </c>
      <c r="C66" s="269">
        <v>1949</v>
      </c>
      <c r="D66" s="270" t="s">
        <v>872</v>
      </c>
      <c r="E66" s="56" t="s">
        <v>1654</v>
      </c>
      <c r="F66" s="123">
        <v>680730.83</v>
      </c>
      <c r="G66" s="123">
        <v>331715.98</v>
      </c>
      <c r="H66" s="123">
        <v>28322.61</v>
      </c>
      <c r="I66" s="123"/>
      <c r="J66" s="56"/>
      <c r="K66" s="56">
        <v>1198534.03</v>
      </c>
      <c r="L66" s="56">
        <v>260273.14</v>
      </c>
      <c r="M66" s="287"/>
      <c r="N66" s="56"/>
      <c r="O66" s="275">
        <v>1300</v>
      </c>
      <c r="P66" s="275">
        <v>37946.18</v>
      </c>
      <c r="Q66" s="275"/>
      <c r="R66" s="275">
        <v>268.12</v>
      </c>
      <c r="S66" s="56"/>
      <c r="T66" s="56">
        <v>150061.75</v>
      </c>
      <c r="U66" s="56">
        <v>440822.8</v>
      </c>
      <c r="V66" s="56">
        <v>2642678.98</v>
      </c>
      <c r="W66" s="100"/>
      <c r="X66" s="100">
        <v>1984958.2</v>
      </c>
      <c r="Y66" s="100">
        <v>82500</v>
      </c>
      <c r="Z66" s="100">
        <v>2130.65</v>
      </c>
      <c r="AA66" s="100"/>
      <c r="AB66" s="100">
        <v>1322610</v>
      </c>
      <c r="AC66" s="100"/>
      <c r="AD66" s="100">
        <v>224400</v>
      </c>
      <c r="AE66" s="124">
        <v>1959890</v>
      </c>
      <c r="AF66" s="124"/>
      <c r="AG66" s="124"/>
      <c r="AH66" s="124"/>
      <c r="AI66" s="124">
        <v>869093.2</v>
      </c>
      <c r="AJ66" s="124">
        <v>274233.78999999998</v>
      </c>
      <c r="AK66" s="124"/>
      <c r="AL66" s="124"/>
      <c r="AM66" s="124">
        <v>60000</v>
      </c>
      <c r="AN66" s="85">
        <f t="shared" si="1"/>
        <v>1040769.4199999999</v>
      </c>
      <c r="AO66" s="21">
        <f t="shared" si="2"/>
        <v>39514.300000000003</v>
      </c>
      <c r="AP66" s="86">
        <f t="shared" si="3"/>
        <v>1001255.1199999999</v>
      </c>
      <c r="AQ66" s="24">
        <f t="shared" si="4"/>
        <v>3616598.8499999996</v>
      </c>
      <c r="AR66" s="25">
        <f t="shared" si="5"/>
        <v>3163216.99</v>
      </c>
      <c r="AS66" s="16">
        <f t="shared" si="6"/>
        <v>453381.8599999994</v>
      </c>
    </row>
    <row r="67" spans="1:45" ht="14.4" thickBot="1" x14ac:dyDescent="0.3">
      <c r="A67" s="62" t="s">
        <v>33</v>
      </c>
      <c r="B67" s="62" t="s">
        <v>34</v>
      </c>
      <c r="C67" s="88">
        <v>3449</v>
      </c>
      <c r="D67" s="89" t="s">
        <v>873</v>
      </c>
      <c r="E67" s="56" t="s">
        <v>1657</v>
      </c>
      <c r="F67" s="123">
        <v>594145.86</v>
      </c>
      <c r="G67" s="123">
        <v>45603</v>
      </c>
      <c r="H67" s="123">
        <v>95885.3</v>
      </c>
      <c r="I67" s="123"/>
      <c r="K67" s="56">
        <v>973161.5</v>
      </c>
      <c r="L67" s="56">
        <v>398774.18</v>
      </c>
      <c r="M67" s="287"/>
      <c r="N67" s="56"/>
      <c r="O67" s="275">
        <v>5030</v>
      </c>
      <c r="P67" s="275">
        <v>39016.1</v>
      </c>
      <c r="Q67" s="275"/>
      <c r="R67" s="275">
        <v>2866.5</v>
      </c>
      <c r="T67" s="56">
        <v>1495810.34</v>
      </c>
      <c r="U67" s="56">
        <v>56146.94</v>
      </c>
      <c r="V67" s="56">
        <v>488812.76</v>
      </c>
      <c r="X67" s="100">
        <v>1614003.27</v>
      </c>
      <c r="Y67" s="100">
        <v>377000</v>
      </c>
      <c r="Z67" s="100">
        <v>2791.38</v>
      </c>
      <c r="AB67" s="100">
        <v>969302</v>
      </c>
      <c r="AC67" s="100"/>
      <c r="AD67" s="100">
        <v>137400</v>
      </c>
      <c r="AE67" s="124">
        <v>1755542</v>
      </c>
      <c r="AI67" s="124">
        <v>1114177.45</v>
      </c>
      <c r="AJ67" s="124">
        <v>131280</v>
      </c>
      <c r="AM67" s="124">
        <v>6202</v>
      </c>
      <c r="AN67" s="85">
        <f t="shared" si="1"/>
        <v>735634.16</v>
      </c>
      <c r="AO67" s="21">
        <f t="shared" si="2"/>
        <v>46912.6</v>
      </c>
      <c r="AP67" s="86">
        <f t="shared" si="3"/>
        <v>688721.56</v>
      </c>
      <c r="AQ67" s="24">
        <f t="shared" si="4"/>
        <v>3100496.65</v>
      </c>
      <c r="AR67" s="25">
        <f t="shared" si="5"/>
        <v>3007201.45</v>
      </c>
      <c r="AS67" s="16">
        <f t="shared" si="6"/>
        <v>93295.199999999721</v>
      </c>
    </row>
    <row r="68" spans="1:45" ht="14.4" thickBot="1" x14ac:dyDescent="0.3">
      <c r="A68" s="62" t="s">
        <v>33</v>
      </c>
      <c r="B68" s="62" t="s">
        <v>34</v>
      </c>
      <c r="C68" s="88">
        <v>4604</v>
      </c>
      <c r="D68" s="89" t="s">
        <v>874</v>
      </c>
      <c r="E68" s="56" t="s">
        <v>1658</v>
      </c>
      <c r="F68" s="123">
        <v>467976.32</v>
      </c>
      <c r="G68" s="123">
        <v>53921</v>
      </c>
      <c r="H68" s="123">
        <v>112625.18</v>
      </c>
      <c r="I68" s="123"/>
      <c r="K68" s="56">
        <v>859718.33</v>
      </c>
      <c r="L68" s="56">
        <v>735540.26</v>
      </c>
      <c r="M68" s="287"/>
      <c r="N68" s="56"/>
      <c r="O68" s="275">
        <v>28504</v>
      </c>
      <c r="P68" s="275">
        <v>62731.94</v>
      </c>
      <c r="Q68" s="275"/>
      <c r="R68" s="275">
        <v>1653.87</v>
      </c>
      <c r="U68" s="56"/>
      <c r="V68" s="56">
        <v>3470807.02</v>
      </c>
      <c r="X68" s="100">
        <v>1303981.6599999999</v>
      </c>
      <c r="Y68" s="100">
        <v>165750</v>
      </c>
      <c r="Z68" s="100">
        <v>699.14</v>
      </c>
      <c r="AB68" s="100">
        <v>1588540</v>
      </c>
      <c r="AC68" s="100"/>
      <c r="AD68" s="100"/>
      <c r="AE68" s="124">
        <v>2027580</v>
      </c>
      <c r="AG68" s="124">
        <v>33930</v>
      </c>
      <c r="AI68" s="124">
        <v>1110434.3400000001</v>
      </c>
      <c r="AJ68" s="124">
        <v>55771.199999999997</v>
      </c>
      <c r="AN68" s="85">
        <f t="shared" si="1"/>
        <v>634522.5</v>
      </c>
      <c r="AO68" s="21">
        <f t="shared" si="2"/>
        <v>92889.81</v>
      </c>
      <c r="AP68" s="86">
        <f t="shared" si="3"/>
        <v>541632.68999999994</v>
      </c>
      <c r="AQ68" s="24">
        <f t="shared" si="4"/>
        <v>3058970.8</v>
      </c>
      <c r="AR68" s="25">
        <f t="shared" si="5"/>
        <v>3227715.54</v>
      </c>
      <c r="AS68" s="16">
        <f t="shared" si="6"/>
        <v>-168744.74000000022</v>
      </c>
    </row>
    <row r="69" spans="1:45" ht="14.4" thickBot="1" x14ac:dyDescent="0.3">
      <c r="A69" s="62" t="s">
        <v>33</v>
      </c>
      <c r="B69" s="62" t="s">
        <v>34</v>
      </c>
      <c r="C69" s="88">
        <v>2993</v>
      </c>
      <c r="D69" s="89" t="s">
        <v>875</v>
      </c>
      <c r="E69" s="56" t="s">
        <v>1659</v>
      </c>
      <c r="F69" s="123">
        <v>114600.02</v>
      </c>
      <c r="G69" s="123">
        <v>168788.44</v>
      </c>
      <c r="H69" s="123">
        <v>41173.040000000001</v>
      </c>
      <c r="I69" s="123"/>
      <c r="K69" s="56">
        <v>195286.91</v>
      </c>
      <c r="L69" s="56">
        <v>632208.5</v>
      </c>
      <c r="M69" s="287"/>
      <c r="N69" s="56"/>
      <c r="O69" s="275">
        <v>5500</v>
      </c>
      <c r="P69" s="275">
        <v>31057.1</v>
      </c>
      <c r="Q69" s="275"/>
      <c r="R69" s="275">
        <v>0</v>
      </c>
      <c r="T69" s="56">
        <v>-249218.14</v>
      </c>
      <c r="U69" s="56">
        <v>13369.42</v>
      </c>
      <c r="V69" s="56">
        <v>1201384.94</v>
      </c>
      <c r="X69" s="100">
        <v>1108484.26</v>
      </c>
      <c r="Y69" s="100">
        <v>168500</v>
      </c>
      <c r="Z69" s="100">
        <v>895.42</v>
      </c>
      <c r="AB69" s="100">
        <v>1345698.9</v>
      </c>
      <c r="AC69" s="100"/>
      <c r="AD69" s="100">
        <v>267800</v>
      </c>
      <c r="AE69" s="124">
        <v>1851492.9</v>
      </c>
      <c r="AI69" s="124">
        <v>783698.31</v>
      </c>
      <c r="AJ69" s="124">
        <v>81106.78</v>
      </c>
      <c r="AM69" s="124">
        <v>7750</v>
      </c>
      <c r="AN69" s="85">
        <f t="shared" ref="AN69:AN132" si="7">SUM(F69:I69)</f>
        <v>324561.5</v>
      </c>
      <c r="AO69" s="21">
        <f t="shared" ref="AO69:AO132" si="8">SUM(O69:R69)</f>
        <v>36557.1</v>
      </c>
      <c r="AP69" s="86">
        <f t="shared" ref="AP69:AP132" si="9">AN69-AO69</f>
        <v>288004.40000000002</v>
      </c>
      <c r="AQ69" s="24">
        <f t="shared" ref="AQ69:AQ132" si="10">SUM(W69:AD69)</f>
        <v>2891378.58</v>
      </c>
      <c r="AR69" s="25">
        <f t="shared" ref="AR69:AR132" si="11">SUM(AE69:AM69)</f>
        <v>2724047.9899999998</v>
      </c>
      <c r="AS69" s="16">
        <f t="shared" ref="AS69:AS132" si="12">AQ69-AR69</f>
        <v>167330.59000000032</v>
      </c>
    </row>
    <row r="70" spans="1:45" ht="14.4" thickBot="1" x14ac:dyDescent="0.3">
      <c r="A70" s="62" t="s">
        <v>33</v>
      </c>
      <c r="B70" s="62" t="s">
        <v>34</v>
      </c>
      <c r="C70" s="88">
        <v>4393</v>
      </c>
      <c r="D70" s="89" t="s">
        <v>876</v>
      </c>
      <c r="E70" s="56" t="s">
        <v>1661</v>
      </c>
      <c r="F70" s="123">
        <v>93940.6</v>
      </c>
      <c r="G70" s="123">
        <v>826292.45</v>
      </c>
      <c r="H70" s="123">
        <v>122498.82</v>
      </c>
      <c r="I70" s="123"/>
      <c r="K70" s="56">
        <v>366035.52</v>
      </c>
      <c r="L70" s="56">
        <v>234006.26</v>
      </c>
      <c r="M70" s="287"/>
      <c r="N70" s="56"/>
      <c r="O70" s="275">
        <v>0</v>
      </c>
      <c r="P70" s="275">
        <v>30900</v>
      </c>
      <c r="Q70" s="275"/>
      <c r="R70" s="275">
        <v>147.07</v>
      </c>
      <c r="T70" s="56">
        <v>-1467504.99</v>
      </c>
      <c r="U70" s="56">
        <v>261932.6</v>
      </c>
      <c r="V70" s="56">
        <v>2538134.58</v>
      </c>
      <c r="X70" s="100">
        <v>1745101.24</v>
      </c>
      <c r="Y70" s="100">
        <v>184190</v>
      </c>
      <c r="Z70" s="100">
        <v>1209.9100000000001</v>
      </c>
      <c r="AB70" s="100">
        <v>2148966</v>
      </c>
      <c r="AC70" s="100"/>
      <c r="AD70" s="100">
        <v>403805</v>
      </c>
      <c r="AE70" s="124">
        <v>2776114</v>
      </c>
      <c r="AG70" s="124">
        <v>43030.5</v>
      </c>
      <c r="AI70" s="124">
        <v>1309207.54</v>
      </c>
      <c r="AJ70" s="124">
        <v>28295.72</v>
      </c>
      <c r="AM70" s="124">
        <v>16850</v>
      </c>
      <c r="AN70" s="85">
        <f t="shared" si="7"/>
        <v>1042731.8699999999</v>
      </c>
      <c r="AO70" s="21">
        <f t="shared" si="8"/>
        <v>31047.07</v>
      </c>
      <c r="AP70" s="86">
        <f t="shared" si="9"/>
        <v>1011684.7999999999</v>
      </c>
      <c r="AQ70" s="24">
        <f t="shared" si="10"/>
        <v>4483272.1500000004</v>
      </c>
      <c r="AR70" s="25">
        <f t="shared" si="11"/>
        <v>4173497.7600000002</v>
      </c>
      <c r="AS70" s="16">
        <f t="shared" si="12"/>
        <v>309774.39000000013</v>
      </c>
    </row>
    <row r="71" spans="1:45" ht="14.4" thickBot="1" x14ac:dyDescent="0.3">
      <c r="A71" s="62" t="s">
        <v>33</v>
      </c>
      <c r="B71" s="62" t="s">
        <v>34</v>
      </c>
      <c r="C71" s="88">
        <v>2760</v>
      </c>
      <c r="D71" s="89" t="s">
        <v>877</v>
      </c>
      <c r="E71" s="56" t="s">
        <v>1662</v>
      </c>
      <c r="F71" s="123">
        <v>220438.55</v>
      </c>
      <c r="G71" s="123">
        <v>900</v>
      </c>
      <c r="H71" s="123">
        <v>60568.75</v>
      </c>
      <c r="I71" s="123"/>
      <c r="K71" s="56">
        <v>367195.64</v>
      </c>
      <c r="L71" s="56">
        <v>468550.65</v>
      </c>
      <c r="M71" s="287"/>
      <c r="N71" s="56"/>
      <c r="O71" s="275">
        <v>4900</v>
      </c>
      <c r="P71" s="275">
        <v>31175</v>
      </c>
      <c r="Q71" s="275"/>
      <c r="R71" s="275">
        <v>399.05</v>
      </c>
      <c r="T71" s="56">
        <v>-705836</v>
      </c>
      <c r="U71" s="56"/>
      <c r="V71" s="56">
        <v>1881601.57</v>
      </c>
      <c r="X71" s="100">
        <v>1805640.48</v>
      </c>
      <c r="Y71" s="100">
        <v>238505</v>
      </c>
      <c r="Z71" s="100">
        <v>1753.03</v>
      </c>
      <c r="AB71" s="100">
        <v>1870996.5</v>
      </c>
      <c r="AC71" s="100"/>
      <c r="AD71" s="100">
        <v>132800</v>
      </c>
      <c r="AE71" s="124">
        <v>2671924.5</v>
      </c>
      <c r="AI71" s="124">
        <v>913330.34</v>
      </c>
      <c r="AJ71" s="124">
        <v>136425.20000000001</v>
      </c>
      <c r="AN71" s="85">
        <f t="shared" si="7"/>
        <v>281907.3</v>
      </c>
      <c r="AO71" s="21">
        <f t="shared" si="8"/>
        <v>36474.050000000003</v>
      </c>
      <c r="AP71" s="86">
        <f t="shared" si="9"/>
        <v>245433.25</v>
      </c>
      <c r="AQ71" s="24">
        <f t="shared" si="10"/>
        <v>4049695.01</v>
      </c>
      <c r="AR71" s="25">
        <f t="shared" si="11"/>
        <v>3721680.04</v>
      </c>
      <c r="AS71" s="16">
        <f t="shared" si="12"/>
        <v>328014.96999999974</v>
      </c>
    </row>
    <row r="72" spans="1:45" ht="14.4" thickBot="1" x14ac:dyDescent="0.3">
      <c r="A72" s="62" t="s">
        <v>33</v>
      </c>
      <c r="B72" s="62" t="s">
        <v>34</v>
      </c>
      <c r="C72" s="88">
        <v>4335</v>
      </c>
      <c r="D72" s="89" t="s">
        <v>878</v>
      </c>
      <c r="E72" s="56" t="s">
        <v>1663</v>
      </c>
      <c r="F72" s="123">
        <v>238939.92</v>
      </c>
      <c r="G72" s="123">
        <v>117821.75</v>
      </c>
      <c r="H72" s="123">
        <v>37782.85</v>
      </c>
      <c r="I72" s="123"/>
      <c r="K72" s="56">
        <v>584208.25</v>
      </c>
      <c r="L72" s="56">
        <v>186828.84</v>
      </c>
      <c r="M72" s="287"/>
      <c r="N72" s="56"/>
      <c r="O72" s="275">
        <v>3725</v>
      </c>
      <c r="P72" s="275">
        <v>23288.3</v>
      </c>
      <c r="Q72" s="275"/>
      <c r="R72" s="275">
        <v>2430</v>
      </c>
      <c r="T72" s="56">
        <v>-1533282.62</v>
      </c>
      <c r="U72" s="56"/>
      <c r="V72" s="56">
        <v>2618687.59</v>
      </c>
      <c r="X72" s="100">
        <v>1595283.48</v>
      </c>
      <c r="Y72" s="100">
        <v>71790</v>
      </c>
      <c r="Z72" s="100">
        <v>1847.92</v>
      </c>
      <c r="AB72" s="100">
        <v>436079</v>
      </c>
      <c r="AC72" s="100"/>
      <c r="AD72" s="100">
        <v>29500</v>
      </c>
      <c r="AE72" s="124">
        <v>1090027</v>
      </c>
      <c r="AI72" s="124">
        <v>754907.93</v>
      </c>
      <c r="AJ72" s="124">
        <v>166822.82</v>
      </c>
      <c r="AM72" s="124">
        <v>25210.81</v>
      </c>
      <c r="AN72" s="85">
        <f t="shared" si="7"/>
        <v>394544.52</v>
      </c>
      <c r="AO72" s="21">
        <f t="shared" si="8"/>
        <v>29443.3</v>
      </c>
      <c r="AP72" s="86">
        <f t="shared" si="9"/>
        <v>365101.22000000003</v>
      </c>
      <c r="AQ72" s="24">
        <f t="shared" si="10"/>
        <v>2134500.4</v>
      </c>
      <c r="AR72" s="25">
        <f t="shared" si="11"/>
        <v>2036968.5600000003</v>
      </c>
      <c r="AS72" s="16">
        <f t="shared" si="12"/>
        <v>97531.839999999618</v>
      </c>
    </row>
    <row r="73" spans="1:45" ht="14.4" thickBot="1" x14ac:dyDescent="0.3">
      <c r="A73" s="62" t="s">
        <v>33</v>
      </c>
      <c r="B73" s="62" t="s">
        <v>34</v>
      </c>
      <c r="C73" s="88">
        <v>2477</v>
      </c>
      <c r="D73" s="89" t="s">
        <v>879</v>
      </c>
      <c r="E73" s="56" t="s">
        <v>1664</v>
      </c>
      <c r="F73" s="123">
        <v>127521.85</v>
      </c>
      <c r="G73" s="123">
        <v>219614.48</v>
      </c>
      <c r="H73" s="123">
        <v>31614.42</v>
      </c>
      <c r="I73" s="123"/>
      <c r="K73" s="56">
        <v>31724.78</v>
      </c>
      <c r="L73" s="56">
        <v>138844.10999999999</v>
      </c>
      <c r="M73" s="287"/>
      <c r="N73" s="56"/>
      <c r="O73" s="275">
        <v>62000</v>
      </c>
      <c r="P73" s="275">
        <v>29390.63</v>
      </c>
      <c r="Q73" s="275"/>
      <c r="R73" s="275">
        <v>431.42</v>
      </c>
      <c r="T73" s="56">
        <v>-973911.29</v>
      </c>
      <c r="U73" s="56">
        <v>-206003.20000000001</v>
      </c>
      <c r="V73" s="56">
        <v>2255161.35</v>
      </c>
      <c r="X73" s="100">
        <v>1038895.3</v>
      </c>
      <c r="Y73" s="100">
        <v>165000</v>
      </c>
      <c r="Z73" s="100">
        <v>1612.07</v>
      </c>
      <c r="AB73" s="100">
        <v>1200969</v>
      </c>
      <c r="AC73" s="100"/>
      <c r="AD73" s="100">
        <v>329600</v>
      </c>
      <c r="AE73" s="124">
        <v>1459169</v>
      </c>
      <c r="AI73" s="124">
        <v>1222841.97</v>
      </c>
      <c r="AJ73" s="124">
        <v>101963.87</v>
      </c>
      <c r="AK73" s="124">
        <v>447387.21</v>
      </c>
      <c r="AM73" s="124">
        <v>12401</v>
      </c>
      <c r="AN73" s="85">
        <f t="shared" si="7"/>
        <v>378750.75</v>
      </c>
      <c r="AO73" s="21">
        <f t="shared" si="8"/>
        <v>91822.05</v>
      </c>
      <c r="AP73" s="86">
        <f t="shared" si="9"/>
        <v>286928.7</v>
      </c>
      <c r="AQ73" s="24">
        <f t="shared" si="10"/>
        <v>2736076.37</v>
      </c>
      <c r="AR73" s="25">
        <f t="shared" si="11"/>
        <v>3243763.05</v>
      </c>
      <c r="AS73" s="16">
        <f t="shared" si="12"/>
        <v>-507686.6799999997</v>
      </c>
    </row>
    <row r="74" spans="1:45" ht="14.4" thickBot="1" x14ac:dyDescent="0.3">
      <c r="A74" s="62" t="s">
        <v>33</v>
      </c>
      <c r="B74" s="62" t="s">
        <v>34</v>
      </c>
      <c r="C74" s="88">
        <v>5216</v>
      </c>
      <c r="D74" s="89" t="s">
        <v>880</v>
      </c>
      <c r="E74" s="56" t="s">
        <v>1665</v>
      </c>
      <c r="F74" s="123">
        <v>171751.83</v>
      </c>
      <c r="G74" s="123">
        <v>679213.28</v>
      </c>
      <c r="H74" s="123">
        <v>60664.62</v>
      </c>
      <c r="I74" s="123"/>
      <c r="K74" s="56">
        <v>719099.1</v>
      </c>
      <c r="L74" s="56">
        <v>180386.84</v>
      </c>
      <c r="M74" s="287"/>
      <c r="N74" s="56"/>
      <c r="O74" s="275">
        <v>1000</v>
      </c>
      <c r="P74" s="275">
        <v>49271.58</v>
      </c>
      <c r="Q74" s="275"/>
      <c r="R74" s="275">
        <v>187.93</v>
      </c>
      <c r="T74" s="56">
        <v>-352141.25</v>
      </c>
      <c r="U74" s="56">
        <v>134185.57999999999</v>
      </c>
      <c r="V74" s="56">
        <v>2065017.96</v>
      </c>
      <c r="X74" s="100">
        <v>1854230.53</v>
      </c>
      <c r="Z74" s="100">
        <v>2258.54</v>
      </c>
      <c r="AB74" s="100">
        <v>1366982.5</v>
      </c>
      <c r="AC74" s="100"/>
      <c r="AD74" s="100">
        <v>255800.18</v>
      </c>
      <c r="AE74" s="124">
        <v>2363712.5</v>
      </c>
      <c r="AI74" s="124">
        <v>1021054.75</v>
      </c>
      <c r="AJ74" s="124">
        <v>122916.63</v>
      </c>
      <c r="AM74" s="124">
        <v>23972</v>
      </c>
      <c r="AN74" s="85">
        <f t="shared" si="7"/>
        <v>911629.73</v>
      </c>
      <c r="AO74" s="21">
        <f t="shared" si="8"/>
        <v>50459.51</v>
      </c>
      <c r="AP74" s="86">
        <f t="shared" si="9"/>
        <v>861170.22</v>
      </c>
      <c r="AQ74" s="24">
        <f t="shared" si="10"/>
        <v>3479271.7500000005</v>
      </c>
      <c r="AR74" s="25">
        <f t="shared" si="11"/>
        <v>3531655.88</v>
      </c>
      <c r="AS74" s="16">
        <f t="shared" si="12"/>
        <v>-52384.129999999423</v>
      </c>
    </row>
    <row r="75" spans="1:45" s="85" customFormat="1" ht="14.4" thickBot="1" x14ac:dyDescent="0.3">
      <c r="A75" s="62" t="s">
        <v>33</v>
      </c>
      <c r="B75" s="62" t="s">
        <v>34</v>
      </c>
      <c r="C75" s="88">
        <v>5544</v>
      </c>
      <c r="D75" s="89" t="s">
        <v>881</v>
      </c>
      <c r="E75" s="56" t="s">
        <v>1666</v>
      </c>
      <c r="F75" s="123">
        <v>293784.28000000003</v>
      </c>
      <c r="G75" s="123">
        <v>890944.18</v>
      </c>
      <c r="H75" s="123">
        <v>250678.16</v>
      </c>
      <c r="I75" s="123"/>
      <c r="J75" s="56"/>
      <c r="K75" s="56">
        <v>396377.08</v>
      </c>
      <c r="L75" s="56">
        <v>764967.88</v>
      </c>
      <c r="M75" s="287"/>
      <c r="N75" s="56"/>
      <c r="O75" s="275">
        <v>31780</v>
      </c>
      <c r="P75" s="275">
        <v>47968.91</v>
      </c>
      <c r="Q75" s="275"/>
      <c r="R75" s="275">
        <v>2672</v>
      </c>
      <c r="S75" s="56"/>
      <c r="T75" s="56">
        <v>454937.14</v>
      </c>
      <c r="U75" s="56">
        <v>-279973.74</v>
      </c>
      <c r="V75" s="56">
        <v>2127187.88</v>
      </c>
      <c r="W75" s="100"/>
      <c r="X75" s="100">
        <v>2640639.4700000002</v>
      </c>
      <c r="Y75" s="100">
        <v>109900</v>
      </c>
      <c r="Z75" s="100">
        <v>4175.24</v>
      </c>
      <c r="AA75" s="100"/>
      <c r="AB75" s="100">
        <v>1093235.5</v>
      </c>
      <c r="AC75" s="100"/>
      <c r="AD75" s="100">
        <v>406000</v>
      </c>
      <c r="AE75" s="124">
        <v>2373172.5</v>
      </c>
      <c r="AF75" s="124"/>
      <c r="AG75" s="124">
        <v>25569.5</v>
      </c>
      <c r="AH75" s="124"/>
      <c r="AI75" s="124">
        <v>1010182.71</v>
      </c>
      <c r="AJ75" s="124">
        <v>372155.66</v>
      </c>
      <c r="AK75" s="124"/>
      <c r="AL75" s="124"/>
      <c r="AM75" s="124">
        <v>17780.45</v>
      </c>
      <c r="AN75" s="85">
        <f t="shared" si="7"/>
        <v>1435406.6199999999</v>
      </c>
      <c r="AO75" s="21">
        <f t="shared" si="8"/>
        <v>82420.91</v>
      </c>
      <c r="AP75" s="86">
        <f t="shared" si="9"/>
        <v>1352985.71</v>
      </c>
      <c r="AQ75" s="24">
        <f t="shared" si="10"/>
        <v>4253950.2100000009</v>
      </c>
      <c r="AR75" s="25">
        <f t="shared" si="11"/>
        <v>3798860.8200000003</v>
      </c>
      <c r="AS75" s="16">
        <f t="shared" si="12"/>
        <v>455089.3900000006</v>
      </c>
    </row>
    <row r="76" spans="1:45" ht="14.4" thickBot="1" x14ac:dyDescent="0.3">
      <c r="A76" s="62" t="s">
        <v>33</v>
      </c>
      <c r="B76" s="62" t="s">
        <v>34</v>
      </c>
      <c r="C76" s="88">
        <v>2866</v>
      </c>
      <c r="D76" s="89" t="s">
        <v>882</v>
      </c>
      <c r="E76" s="56" t="s">
        <v>1800</v>
      </c>
      <c r="F76" s="123">
        <v>694717.51</v>
      </c>
      <c r="G76" s="123">
        <v>373523.75</v>
      </c>
      <c r="H76" s="123">
        <v>97714.82</v>
      </c>
      <c r="I76" s="123"/>
      <c r="K76" s="56">
        <v>919153.51</v>
      </c>
      <c r="L76" s="56">
        <v>877323.08</v>
      </c>
      <c r="M76" s="287"/>
      <c r="N76" s="56"/>
      <c r="O76" s="275">
        <v>5295</v>
      </c>
      <c r="P76" s="275">
        <v>44280.08</v>
      </c>
      <c r="Q76" s="275"/>
      <c r="R76" s="275">
        <v>0</v>
      </c>
      <c r="U76" s="56">
        <v>313195.21999999997</v>
      </c>
      <c r="V76" s="56">
        <v>3692657.78</v>
      </c>
      <c r="X76" s="100">
        <v>2402960.4300000002</v>
      </c>
      <c r="Y76" s="100">
        <v>80360</v>
      </c>
      <c r="Z76" s="100">
        <v>3994</v>
      </c>
      <c r="AB76" s="100">
        <v>1163820</v>
      </c>
      <c r="AC76" s="100"/>
      <c r="AD76" s="100">
        <v>173300</v>
      </c>
      <c r="AE76" s="124">
        <v>1917720</v>
      </c>
      <c r="AI76" s="124">
        <v>1054320.3999999999</v>
      </c>
      <c r="AJ76" s="124">
        <v>293152.40000000002</v>
      </c>
      <c r="AM76" s="124">
        <v>19857</v>
      </c>
      <c r="AN76" s="85">
        <f t="shared" si="7"/>
        <v>1165956.08</v>
      </c>
      <c r="AO76" s="21">
        <f t="shared" si="8"/>
        <v>49575.08</v>
      </c>
      <c r="AP76" s="86">
        <f t="shared" si="9"/>
        <v>1116381</v>
      </c>
      <c r="AQ76" s="24">
        <f t="shared" si="10"/>
        <v>3824434.43</v>
      </c>
      <c r="AR76" s="25">
        <f t="shared" si="11"/>
        <v>3285049.8</v>
      </c>
      <c r="AS76" s="16">
        <f t="shared" si="12"/>
        <v>539384.63000000035</v>
      </c>
    </row>
    <row r="77" spans="1:45" ht="14.4" thickBot="1" x14ac:dyDescent="0.3">
      <c r="A77" s="62" t="s">
        <v>35</v>
      </c>
      <c r="B77" s="62" t="s">
        <v>36</v>
      </c>
      <c r="C77" s="88">
        <v>3680</v>
      </c>
      <c r="D77" s="89" t="s">
        <v>883</v>
      </c>
      <c r="E77" s="56" t="s">
        <v>1667</v>
      </c>
      <c r="F77" s="123">
        <v>122406.16</v>
      </c>
      <c r="G77" s="123">
        <v>43509</v>
      </c>
      <c r="H77" s="123">
        <v>19048.5</v>
      </c>
      <c r="I77" s="123"/>
      <c r="K77" s="56">
        <v>2794503.39</v>
      </c>
      <c r="L77" s="56">
        <v>92461.62</v>
      </c>
      <c r="M77" s="287"/>
      <c r="N77" s="56"/>
      <c r="O77" s="275">
        <v>3000</v>
      </c>
      <c r="P77" s="275">
        <v>32415.83</v>
      </c>
      <c r="Q77" s="275">
        <v>35000</v>
      </c>
      <c r="R77" s="275"/>
      <c r="U77" s="56">
        <v>535629.29</v>
      </c>
      <c r="V77" s="56">
        <v>2241713.0099999998</v>
      </c>
      <c r="X77" s="100">
        <v>1518662.65</v>
      </c>
      <c r="Z77" s="100">
        <v>1188.6300000000001</v>
      </c>
      <c r="AB77" s="100">
        <v>1044532</v>
      </c>
      <c r="AC77" s="100"/>
      <c r="AD77" s="100">
        <v>262660</v>
      </c>
      <c r="AE77" s="124">
        <v>1734092</v>
      </c>
      <c r="AI77" s="124">
        <v>1199814.51</v>
      </c>
      <c r="AJ77" s="124">
        <v>308183.24</v>
      </c>
      <c r="AM77" s="124">
        <v>49830.94</v>
      </c>
      <c r="AN77" s="85">
        <f t="shared" si="7"/>
        <v>184963.66</v>
      </c>
      <c r="AO77" s="21">
        <f t="shared" si="8"/>
        <v>70415.83</v>
      </c>
      <c r="AP77" s="86">
        <f t="shared" si="9"/>
        <v>114547.83</v>
      </c>
      <c r="AQ77" s="24">
        <f t="shared" si="10"/>
        <v>2827043.28</v>
      </c>
      <c r="AR77" s="25">
        <f t="shared" si="11"/>
        <v>3291920.69</v>
      </c>
      <c r="AS77" s="16">
        <f t="shared" si="12"/>
        <v>-464877.41000000015</v>
      </c>
    </row>
    <row r="78" spans="1:45" ht="14.4" thickBot="1" x14ac:dyDescent="0.3">
      <c r="A78" s="62" t="s">
        <v>35</v>
      </c>
      <c r="B78" s="62" t="s">
        <v>36</v>
      </c>
      <c r="C78" s="88">
        <v>5005</v>
      </c>
      <c r="D78" s="89" t="s">
        <v>884</v>
      </c>
      <c r="E78" s="56" t="s">
        <v>1668</v>
      </c>
      <c r="F78" s="123">
        <v>167010</v>
      </c>
      <c r="G78" s="123">
        <v>51812</v>
      </c>
      <c r="H78" s="123">
        <v>49484.2</v>
      </c>
      <c r="I78" s="123"/>
      <c r="K78" s="56">
        <v>780712.83</v>
      </c>
      <c r="L78" s="56">
        <v>475981.15</v>
      </c>
      <c r="M78" s="287"/>
      <c r="N78" s="56"/>
      <c r="O78" s="275">
        <v>0</v>
      </c>
      <c r="P78" s="275">
        <v>21450</v>
      </c>
      <c r="Q78" s="275">
        <v>21200</v>
      </c>
      <c r="R78" s="275">
        <v>33200.51</v>
      </c>
      <c r="U78" s="56">
        <v>-295322.48</v>
      </c>
      <c r="V78" s="56">
        <v>1881918.88</v>
      </c>
      <c r="X78" s="100">
        <v>2238079.06</v>
      </c>
      <c r="Z78" s="100">
        <v>945.84</v>
      </c>
      <c r="AB78" s="100">
        <v>1997564.25</v>
      </c>
      <c r="AC78" s="100"/>
      <c r="AD78" s="100">
        <v>106600</v>
      </c>
      <c r="AE78" s="124">
        <v>2699404.25</v>
      </c>
      <c r="AI78" s="124">
        <v>1221702.03</v>
      </c>
      <c r="AJ78" s="124">
        <v>311629.59999999998</v>
      </c>
      <c r="AM78" s="124">
        <v>173850</v>
      </c>
      <c r="AN78" s="85">
        <f t="shared" si="7"/>
        <v>268306.2</v>
      </c>
      <c r="AO78" s="21">
        <f t="shared" si="8"/>
        <v>75850.510000000009</v>
      </c>
      <c r="AP78" s="86">
        <f t="shared" si="9"/>
        <v>192455.69</v>
      </c>
      <c r="AQ78" s="24">
        <f t="shared" si="10"/>
        <v>4343189.1500000004</v>
      </c>
      <c r="AR78" s="25">
        <f t="shared" si="11"/>
        <v>4406585.88</v>
      </c>
      <c r="AS78" s="16">
        <f t="shared" si="12"/>
        <v>-63396.729999999516</v>
      </c>
    </row>
    <row r="79" spans="1:45" ht="14.4" thickBot="1" x14ac:dyDescent="0.3">
      <c r="A79" s="62" t="s">
        <v>35</v>
      </c>
      <c r="B79" s="62" t="s">
        <v>36</v>
      </c>
      <c r="C79" s="88">
        <v>3048</v>
      </c>
      <c r="D79" s="89" t="s">
        <v>885</v>
      </c>
      <c r="E79" s="56" t="s">
        <v>1669</v>
      </c>
      <c r="F79" s="123">
        <v>81758.06</v>
      </c>
      <c r="G79" s="123">
        <v>14252.5</v>
      </c>
      <c r="H79" s="123">
        <v>30008.46</v>
      </c>
      <c r="I79" s="123"/>
      <c r="K79" s="56">
        <v>764534.58</v>
      </c>
      <c r="L79" s="56">
        <v>1177774.81</v>
      </c>
      <c r="M79" s="287"/>
      <c r="N79" s="56"/>
      <c r="O79" s="275">
        <v>13950</v>
      </c>
      <c r="P79" s="275">
        <v>32150</v>
      </c>
      <c r="Q79" s="275">
        <v>51300</v>
      </c>
      <c r="R79" s="275"/>
      <c r="S79" s="56">
        <v>5000</v>
      </c>
      <c r="U79" s="56">
        <v>243539.61</v>
      </c>
      <c r="V79" s="56">
        <v>1941230.36</v>
      </c>
      <c r="X79" s="100">
        <v>1222908.8700000001</v>
      </c>
      <c r="Y79" s="100">
        <v>322490</v>
      </c>
      <c r="Z79" s="100">
        <v>737.26</v>
      </c>
      <c r="AB79" s="100">
        <v>1344551.5</v>
      </c>
      <c r="AC79" s="100"/>
      <c r="AD79" s="100">
        <v>264810.71999999997</v>
      </c>
      <c r="AE79" s="124">
        <v>2006740.5</v>
      </c>
      <c r="AG79" s="124">
        <v>5000</v>
      </c>
      <c r="AI79" s="124">
        <v>965180.12</v>
      </c>
      <c r="AJ79" s="124">
        <v>187886.29</v>
      </c>
      <c r="AM79" s="124">
        <v>156038</v>
      </c>
      <c r="AN79" s="85">
        <f t="shared" si="7"/>
        <v>126019.01999999999</v>
      </c>
      <c r="AO79" s="21">
        <f t="shared" si="8"/>
        <v>97400</v>
      </c>
      <c r="AP79" s="86">
        <f t="shared" si="9"/>
        <v>28619.01999999999</v>
      </c>
      <c r="AQ79" s="24">
        <f t="shared" si="10"/>
        <v>3155498.3499999996</v>
      </c>
      <c r="AR79" s="25">
        <f t="shared" si="11"/>
        <v>3320844.91</v>
      </c>
      <c r="AS79" s="16">
        <f t="shared" si="12"/>
        <v>-165346.56000000052</v>
      </c>
    </row>
    <row r="80" spans="1:45" ht="14.4" thickBot="1" x14ac:dyDescent="0.3">
      <c r="A80" s="62" t="s">
        <v>35</v>
      </c>
      <c r="B80" s="62" t="s">
        <v>36</v>
      </c>
      <c r="C80" s="88">
        <v>6117</v>
      </c>
      <c r="D80" s="89" t="s">
        <v>886</v>
      </c>
      <c r="E80" s="56" t="s">
        <v>1670</v>
      </c>
      <c r="F80" s="123">
        <v>229445.09</v>
      </c>
      <c r="G80" s="123">
        <v>9731</v>
      </c>
      <c r="H80" s="123">
        <v>35275.550000000003</v>
      </c>
      <c r="I80" s="123"/>
      <c r="K80" s="56">
        <v>363620.84</v>
      </c>
      <c r="L80" s="56">
        <v>50789.599999999999</v>
      </c>
      <c r="M80" s="287"/>
      <c r="N80" s="56"/>
      <c r="O80" s="275">
        <v>0</v>
      </c>
      <c r="P80" s="275">
        <v>49065.86</v>
      </c>
      <c r="Q80" s="275">
        <v>0</v>
      </c>
      <c r="R80" s="275"/>
      <c r="S80" s="56">
        <v>5000</v>
      </c>
      <c r="T80" s="56">
        <v>-1140722.08</v>
      </c>
      <c r="U80" s="56"/>
      <c r="V80" s="56">
        <v>1940061.77</v>
      </c>
      <c r="X80" s="100">
        <v>2068549.49</v>
      </c>
      <c r="Y80" s="100">
        <v>206000</v>
      </c>
      <c r="Z80" s="100">
        <v>1223.8499999999999</v>
      </c>
      <c r="AB80" s="100">
        <v>1916570</v>
      </c>
      <c r="AC80" s="100"/>
      <c r="AD80" s="100">
        <v>279800</v>
      </c>
      <c r="AE80" s="124">
        <v>3021103</v>
      </c>
      <c r="AI80" s="124">
        <v>1273221.49</v>
      </c>
      <c r="AJ80" s="124">
        <v>176688.32</v>
      </c>
      <c r="AM80" s="124">
        <v>67300</v>
      </c>
      <c r="AN80" s="85">
        <f t="shared" si="7"/>
        <v>274451.64</v>
      </c>
      <c r="AO80" s="21">
        <f t="shared" si="8"/>
        <v>49065.86</v>
      </c>
      <c r="AP80" s="86">
        <f t="shared" si="9"/>
        <v>225385.78000000003</v>
      </c>
      <c r="AQ80" s="24">
        <f t="shared" si="10"/>
        <v>4472143.34</v>
      </c>
      <c r="AR80" s="25">
        <f t="shared" si="11"/>
        <v>4538312.8100000005</v>
      </c>
      <c r="AS80" s="16">
        <f t="shared" si="12"/>
        <v>-66169.470000000671</v>
      </c>
    </row>
    <row r="81" spans="1:45" ht="14.4" thickBot="1" x14ac:dyDescent="0.3">
      <c r="A81" s="62" t="s">
        <v>35</v>
      </c>
      <c r="B81" s="62" t="s">
        <v>36</v>
      </c>
      <c r="C81" s="88">
        <v>3261</v>
      </c>
      <c r="D81" s="89" t="s">
        <v>887</v>
      </c>
      <c r="E81" s="56" t="s">
        <v>1671</v>
      </c>
      <c r="F81" s="123">
        <v>139799.76999999999</v>
      </c>
      <c r="G81" s="123">
        <v>20884</v>
      </c>
      <c r="H81" s="123">
        <v>42126</v>
      </c>
      <c r="I81" s="123"/>
      <c r="K81" s="56">
        <v>300002</v>
      </c>
      <c r="L81" s="56">
        <v>-245571.55</v>
      </c>
      <c r="M81" s="287"/>
      <c r="N81" s="56"/>
      <c r="O81" s="275">
        <v>344435.7</v>
      </c>
      <c r="P81" s="275">
        <v>129619.94</v>
      </c>
      <c r="Q81" s="275">
        <v>1600</v>
      </c>
      <c r="R81" s="275"/>
      <c r="S81" s="56">
        <v>5000</v>
      </c>
      <c r="U81" s="56">
        <v>-1448017.05</v>
      </c>
      <c r="V81" s="56">
        <v>2076384.94</v>
      </c>
      <c r="X81" s="100">
        <v>1326747.23</v>
      </c>
      <c r="Y81" s="100">
        <v>100000</v>
      </c>
      <c r="Z81" s="100">
        <v>779.43</v>
      </c>
      <c r="AB81" s="100">
        <v>1253578.07</v>
      </c>
      <c r="AC81" s="100"/>
      <c r="AD81" s="100">
        <v>89180</v>
      </c>
      <c r="AE81" s="124">
        <v>1733833.07</v>
      </c>
      <c r="AI81" s="124">
        <v>1047107.72</v>
      </c>
      <c r="AJ81" s="124">
        <v>456492.96</v>
      </c>
      <c r="AM81" s="124">
        <v>63436.29</v>
      </c>
      <c r="AN81" s="85">
        <f t="shared" si="7"/>
        <v>202809.77</v>
      </c>
      <c r="AO81" s="21">
        <f t="shared" si="8"/>
        <v>475655.64</v>
      </c>
      <c r="AP81" s="86">
        <f t="shared" si="9"/>
        <v>-272845.87</v>
      </c>
      <c r="AQ81" s="24">
        <f t="shared" si="10"/>
        <v>2770284.73</v>
      </c>
      <c r="AR81" s="25">
        <f t="shared" si="11"/>
        <v>3300870.04</v>
      </c>
      <c r="AS81" s="16">
        <f t="shared" si="12"/>
        <v>-530585.31000000006</v>
      </c>
    </row>
    <row r="82" spans="1:45" ht="14.4" thickBot="1" x14ac:dyDescent="0.3">
      <c r="A82" s="62" t="s">
        <v>35</v>
      </c>
      <c r="B82" s="62" t="s">
        <v>36</v>
      </c>
      <c r="C82" s="88">
        <v>2381</v>
      </c>
      <c r="D82" s="89" t="s">
        <v>888</v>
      </c>
      <c r="E82" s="56" t="s">
        <v>1672</v>
      </c>
      <c r="F82" s="123">
        <v>397816.34</v>
      </c>
      <c r="G82" s="123">
        <v>0</v>
      </c>
      <c r="H82" s="123">
        <v>132597.73000000001</v>
      </c>
      <c r="I82" s="123"/>
      <c r="K82" s="56">
        <v>27716.66</v>
      </c>
      <c r="L82" s="56">
        <v>300711.88</v>
      </c>
      <c r="M82" s="287"/>
      <c r="N82" s="56"/>
      <c r="P82" s="275">
        <v>150758.56</v>
      </c>
      <c r="Q82" s="275">
        <v>70000</v>
      </c>
      <c r="R82" s="275"/>
      <c r="S82" s="56">
        <v>10000</v>
      </c>
      <c r="U82" s="56">
        <v>-997051.67</v>
      </c>
      <c r="V82" s="56">
        <v>1879892.65</v>
      </c>
      <c r="X82" s="100">
        <v>1347892.72</v>
      </c>
      <c r="Z82" s="100">
        <v>1648</v>
      </c>
      <c r="AB82" s="100">
        <v>622349.5</v>
      </c>
      <c r="AC82" s="100"/>
      <c r="AD82" s="100">
        <v>16300</v>
      </c>
      <c r="AE82" s="124">
        <v>1148354.5</v>
      </c>
      <c r="AG82" s="124">
        <v>7660</v>
      </c>
      <c r="AI82" s="124">
        <v>780172.53</v>
      </c>
      <c r="AJ82" s="124">
        <v>246738.12</v>
      </c>
      <c r="AN82" s="85">
        <f t="shared" si="7"/>
        <v>530414.07000000007</v>
      </c>
      <c r="AO82" s="21">
        <f t="shared" si="8"/>
        <v>220758.56</v>
      </c>
      <c r="AP82" s="86">
        <f t="shared" si="9"/>
        <v>309655.51000000007</v>
      </c>
      <c r="AQ82" s="24">
        <f t="shared" si="10"/>
        <v>1988190.22</v>
      </c>
      <c r="AR82" s="25">
        <f t="shared" si="11"/>
        <v>2182925.15</v>
      </c>
      <c r="AS82" s="16">
        <f t="shared" si="12"/>
        <v>-194734.92999999993</v>
      </c>
    </row>
    <row r="83" spans="1:45" ht="14.4" thickBot="1" x14ac:dyDescent="0.3">
      <c r="A83" s="62" t="s">
        <v>35</v>
      </c>
      <c r="B83" s="62" t="s">
        <v>36</v>
      </c>
      <c r="C83" s="88">
        <v>2712</v>
      </c>
      <c r="D83" s="89" t="s">
        <v>889</v>
      </c>
      <c r="E83" s="56" t="s">
        <v>1673</v>
      </c>
      <c r="F83" s="123">
        <v>219408.29</v>
      </c>
      <c r="G83" s="123">
        <v>51173.15</v>
      </c>
      <c r="H83" s="123">
        <v>27360.62</v>
      </c>
      <c r="I83" s="123"/>
      <c r="K83" s="56">
        <v>317070.59000000003</v>
      </c>
      <c r="L83" s="56">
        <v>242879.7</v>
      </c>
      <c r="M83" s="287"/>
      <c r="N83" s="56"/>
      <c r="O83" s="275">
        <v>0</v>
      </c>
      <c r="P83" s="275">
        <v>64976.58</v>
      </c>
      <c r="Q83" s="275">
        <v>78380</v>
      </c>
      <c r="R83" s="275"/>
      <c r="U83" s="56">
        <v>-830107.11</v>
      </c>
      <c r="V83" s="56">
        <v>1840507.51</v>
      </c>
      <c r="X83" s="100">
        <v>1137806.5900000001</v>
      </c>
      <c r="Z83" s="100">
        <v>1396.94</v>
      </c>
      <c r="AB83" s="100">
        <v>2117136</v>
      </c>
      <c r="AC83" s="100"/>
      <c r="AD83" s="100">
        <v>25700</v>
      </c>
      <c r="AE83" s="124">
        <v>2510716</v>
      </c>
      <c r="AI83" s="124">
        <v>824276.62</v>
      </c>
      <c r="AJ83" s="124">
        <v>100481.54</v>
      </c>
      <c r="AM83" s="124">
        <v>74950</v>
      </c>
      <c r="AN83" s="85">
        <f t="shared" si="7"/>
        <v>297942.06</v>
      </c>
      <c r="AO83" s="21">
        <f t="shared" si="8"/>
        <v>143356.58000000002</v>
      </c>
      <c r="AP83" s="86">
        <f t="shared" si="9"/>
        <v>154585.47999999998</v>
      </c>
      <c r="AQ83" s="24">
        <f t="shared" si="10"/>
        <v>3282039.5300000003</v>
      </c>
      <c r="AR83" s="25">
        <f t="shared" si="11"/>
        <v>3510424.16</v>
      </c>
      <c r="AS83" s="16">
        <f t="shared" si="12"/>
        <v>-228384.62999999989</v>
      </c>
    </row>
    <row r="84" spans="1:45" ht="14.4" thickBot="1" x14ac:dyDescent="0.3">
      <c r="A84" s="62" t="s">
        <v>35</v>
      </c>
      <c r="B84" s="62" t="s">
        <v>36</v>
      </c>
      <c r="C84" s="88">
        <v>1686</v>
      </c>
      <c r="D84" s="89" t="s">
        <v>890</v>
      </c>
      <c r="E84" s="56" t="s">
        <v>1674</v>
      </c>
      <c r="F84" s="123">
        <v>20559.150000000001</v>
      </c>
      <c r="G84" s="123">
        <v>12421</v>
      </c>
      <c r="H84" s="123">
        <v>48217</v>
      </c>
      <c r="I84" s="123"/>
      <c r="K84" s="56">
        <v>726802.7</v>
      </c>
      <c r="L84" s="56">
        <v>78165.67</v>
      </c>
      <c r="M84" s="287"/>
      <c r="N84" s="56"/>
      <c r="O84" s="275">
        <v>48055</v>
      </c>
      <c r="P84" s="275">
        <v>66464.84</v>
      </c>
      <c r="Q84" s="275">
        <v>5000</v>
      </c>
      <c r="R84" s="275">
        <v>67500</v>
      </c>
      <c r="T84" s="56">
        <v>-1687841.73</v>
      </c>
      <c r="U84" s="56">
        <v>-500.27</v>
      </c>
      <c r="V84" s="56">
        <v>2651073.88</v>
      </c>
      <c r="X84" s="100">
        <v>908883.14</v>
      </c>
      <c r="Y84" s="100">
        <v>38460</v>
      </c>
      <c r="Z84" s="100">
        <v>572.46</v>
      </c>
      <c r="AB84" s="100">
        <v>925801</v>
      </c>
      <c r="AC84" s="100"/>
      <c r="AD84" s="100">
        <v>140140.70000000001</v>
      </c>
      <c r="AE84" s="124">
        <v>1326041</v>
      </c>
      <c r="AI84" s="124">
        <v>775186.44</v>
      </c>
      <c r="AJ84" s="124">
        <v>66785.81</v>
      </c>
      <c r="AM84" s="124">
        <v>73380.25</v>
      </c>
      <c r="AN84" s="85">
        <f t="shared" si="7"/>
        <v>81197.149999999994</v>
      </c>
      <c r="AO84" s="21">
        <f t="shared" si="8"/>
        <v>187019.84</v>
      </c>
      <c r="AP84" s="86">
        <f t="shared" si="9"/>
        <v>-105822.69</v>
      </c>
      <c r="AQ84" s="24">
        <f t="shared" si="10"/>
        <v>2013857.3</v>
      </c>
      <c r="AR84" s="25">
        <f t="shared" si="11"/>
        <v>2241393.5</v>
      </c>
      <c r="AS84" s="16">
        <f t="shared" si="12"/>
        <v>-227536.19999999995</v>
      </c>
    </row>
    <row r="85" spans="1:45" ht="14.4" thickBot="1" x14ac:dyDescent="0.3">
      <c r="A85" s="62" t="s">
        <v>35</v>
      </c>
      <c r="B85" s="62" t="s">
        <v>36</v>
      </c>
      <c r="C85" s="88">
        <v>2512</v>
      </c>
      <c r="D85" s="89" t="s">
        <v>891</v>
      </c>
      <c r="E85" s="56" t="s">
        <v>1785</v>
      </c>
      <c r="F85" s="123">
        <v>80390.97</v>
      </c>
      <c r="G85" s="123">
        <v>14669</v>
      </c>
      <c r="H85" s="123">
        <v>13449.75</v>
      </c>
      <c r="I85" s="123"/>
      <c r="K85" s="56">
        <v>496550.55</v>
      </c>
      <c r="L85" s="56">
        <v>253153.34</v>
      </c>
      <c r="M85" s="287"/>
      <c r="N85" s="56"/>
      <c r="O85" s="275">
        <v>0</v>
      </c>
      <c r="P85" s="275">
        <v>82100</v>
      </c>
      <c r="Q85" s="275">
        <v>42500</v>
      </c>
      <c r="R85" s="275"/>
      <c r="S85" s="56">
        <v>15000</v>
      </c>
      <c r="U85" s="56"/>
      <c r="V85" s="56">
        <v>3200752.69</v>
      </c>
      <c r="X85" s="100">
        <v>1154208.22</v>
      </c>
      <c r="Y85" s="100">
        <v>229180</v>
      </c>
      <c r="Z85" s="100">
        <v>1447.96</v>
      </c>
      <c r="AB85" s="100">
        <v>876104</v>
      </c>
      <c r="AC85" s="100"/>
      <c r="AD85" s="100">
        <v>126000</v>
      </c>
      <c r="AE85" s="124">
        <v>1404424</v>
      </c>
      <c r="AI85" s="124">
        <v>1061631.8600000001</v>
      </c>
      <c r="AJ85" s="124">
        <v>283673.75</v>
      </c>
      <c r="AM85" s="124">
        <v>166942</v>
      </c>
      <c r="AN85" s="85">
        <f t="shared" si="7"/>
        <v>108509.72</v>
      </c>
      <c r="AO85" s="21">
        <f t="shared" si="8"/>
        <v>124600</v>
      </c>
      <c r="AP85" s="86">
        <f t="shared" si="9"/>
        <v>-16090.279999999999</v>
      </c>
      <c r="AQ85" s="24">
        <f t="shared" si="10"/>
        <v>2386940.1799999997</v>
      </c>
      <c r="AR85" s="25">
        <f t="shared" si="11"/>
        <v>2916671.6100000003</v>
      </c>
      <c r="AS85" s="16">
        <f t="shared" si="12"/>
        <v>-529731.43000000063</v>
      </c>
    </row>
    <row r="86" spans="1:45" ht="14.4" thickBot="1" x14ac:dyDescent="0.3">
      <c r="A86" s="62" t="s">
        <v>315</v>
      </c>
      <c r="B86" s="62" t="s">
        <v>46</v>
      </c>
      <c r="C86" s="88">
        <v>3664</v>
      </c>
      <c r="D86" s="89" t="s">
        <v>892</v>
      </c>
      <c r="E86" s="56" t="s">
        <v>1675</v>
      </c>
      <c r="F86" s="123">
        <v>716278.33</v>
      </c>
      <c r="G86" s="123">
        <v>7181.5</v>
      </c>
      <c r="H86" s="123">
        <v>64811.47</v>
      </c>
      <c r="I86" s="123"/>
      <c r="K86" s="56">
        <v>272592.81</v>
      </c>
      <c r="L86" s="56">
        <v>1089267.7</v>
      </c>
      <c r="M86" s="287"/>
      <c r="N86" s="56"/>
      <c r="O86" s="275">
        <v>1860</v>
      </c>
      <c r="P86" s="275">
        <v>44451.05</v>
      </c>
      <c r="Q86" s="275"/>
      <c r="R86" s="275">
        <v>0</v>
      </c>
      <c r="S86" s="56">
        <v>376748</v>
      </c>
      <c r="U86" s="56">
        <v>0</v>
      </c>
      <c r="V86" s="56">
        <v>1975689.39</v>
      </c>
      <c r="X86" s="100">
        <v>1726258.52</v>
      </c>
      <c r="Y86" s="100">
        <v>179900</v>
      </c>
      <c r="Z86" s="100">
        <v>1468.5</v>
      </c>
      <c r="AB86" s="100">
        <v>1364208</v>
      </c>
      <c r="AC86" s="100"/>
      <c r="AD86" s="100">
        <v>113815</v>
      </c>
      <c r="AE86" s="124">
        <v>2258398</v>
      </c>
      <c r="AG86" s="124">
        <v>1800</v>
      </c>
      <c r="AI86" s="124">
        <v>787560.33</v>
      </c>
      <c r="AJ86" s="124">
        <v>467094.4</v>
      </c>
      <c r="AN86" s="85">
        <f t="shared" si="7"/>
        <v>788271.29999999993</v>
      </c>
      <c r="AO86" s="21">
        <f t="shared" si="8"/>
        <v>46311.05</v>
      </c>
      <c r="AP86" s="86">
        <f t="shared" si="9"/>
        <v>741960.24999999988</v>
      </c>
      <c r="AQ86" s="24">
        <f t="shared" si="10"/>
        <v>3385650.02</v>
      </c>
      <c r="AR86" s="25">
        <f t="shared" si="11"/>
        <v>3514852.73</v>
      </c>
      <c r="AS86" s="16">
        <f t="shared" si="12"/>
        <v>-129202.70999999996</v>
      </c>
    </row>
    <row r="87" spans="1:45" ht="14.4" thickBot="1" x14ac:dyDescent="0.3">
      <c r="A87" s="62" t="s">
        <v>315</v>
      </c>
      <c r="B87" s="62" t="s">
        <v>46</v>
      </c>
      <c r="C87" s="88">
        <v>7927</v>
      </c>
      <c r="D87" s="89" t="s">
        <v>893</v>
      </c>
      <c r="E87" s="56" t="s">
        <v>1676</v>
      </c>
      <c r="F87" s="123">
        <v>1013591.99</v>
      </c>
      <c r="G87" s="123">
        <v>54984.9</v>
      </c>
      <c r="H87" s="123">
        <v>45705.51</v>
      </c>
      <c r="I87" s="123"/>
      <c r="K87" s="56">
        <v>1860786.53</v>
      </c>
      <c r="L87" s="56">
        <v>924886.82</v>
      </c>
      <c r="M87" s="287"/>
      <c r="N87" s="56"/>
      <c r="O87" s="275">
        <v>3000</v>
      </c>
      <c r="P87" s="275">
        <v>42198.84</v>
      </c>
      <c r="Q87" s="275"/>
      <c r="R87" s="275">
        <v>1347.18</v>
      </c>
      <c r="S87" s="56">
        <v>0</v>
      </c>
      <c r="U87" s="56">
        <v>0</v>
      </c>
      <c r="V87" s="56">
        <v>3812204.74</v>
      </c>
      <c r="X87" s="100">
        <v>2937753.93</v>
      </c>
      <c r="Y87" s="100">
        <v>302358</v>
      </c>
      <c r="Z87" s="100">
        <v>3888.55</v>
      </c>
      <c r="AB87" s="100">
        <v>1118208.1000000001</v>
      </c>
      <c r="AC87" s="100"/>
      <c r="AD87" s="100">
        <v>764940</v>
      </c>
      <c r="AE87" s="124">
        <v>2299996.1</v>
      </c>
      <c r="AG87" s="124">
        <v>8942</v>
      </c>
      <c r="AI87" s="124">
        <v>1340502.1499999999</v>
      </c>
      <c r="AJ87" s="124">
        <v>518718.08</v>
      </c>
      <c r="AN87" s="85">
        <f t="shared" si="7"/>
        <v>1114282.3999999999</v>
      </c>
      <c r="AO87" s="21">
        <f t="shared" si="8"/>
        <v>46546.02</v>
      </c>
      <c r="AP87" s="86">
        <f t="shared" si="9"/>
        <v>1067736.3799999999</v>
      </c>
      <c r="AQ87" s="24">
        <f t="shared" si="10"/>
        <v>5127148.58</v>
      </c>
      <c r="AR87" s="25">
        <f t="shared" si="11"/>
        <v>4168158.33</v>
      </c>
      <c r="AS87" s="16">
        <f t="shared" si="12"/>
        <v>958990.25</v>
      </c>
    </row>
    <row r="88" spans="1:45" ht="14.4" thickBot="1" x14ac:dyDescent="0.3">
      <c r="A88" s="62" t="s">
        <v>315</v>
      </c>
      <c r="B88" s="62" t="s">
        <v>46</v>
      </c>
      <c r="C88" s="88">
        <v>7609</v>
      </c>
      <c r="D88" s="89" t="s">
        <v>894</v>
      </c>
      <c r="E88" s="56" t="s">
        <v>1677</v>
      </c>
      <c r="F88" s="123">
        <v>634961.68999999994</v>
      </c>
      <c r="G88" s="123">
        <v>8400</v>
      </c>
      <c r="H88" s="123">
        <v>25367.33</v>
      </c>
      <c r="I88" s="123"/>
      <c r="K88" s="56">
        <v>1804603.67</v>
      </c>
      <c r="L88" s="56">
        <v>751090.12</v>
      </c>
      <c r="M88" s="287"/>
      <c r="N88" s="56"/>
      <c r="O88" s="275">
        <v>7840</v>
      </c>
      <c r="P88" s="275">
        <v>70781.52</v>
      </c>
      <c r="Q88" s="275"/>
      <c r="R88" s="275">
        <v>0</v>
      </c>
      <c r="S88" s="56">
        <v>6800</v>
      </c>
      <c r="U88" s="56">
        <v>0</v>
      </c>
      <c r="V88" s="56">
        <v>3564237.85</v>
      </c>
      <c r="X88" s="100">
        <v>2230214.11</v>
      </c>
      <c r="Y88" s="100">
        <v>128660</v>
      </c>
      <c r="Z88" s="100">
        <v>2121.87</v>
      </c>
      <c r="AB88" s="100">
        <v>1175401.22</v>
      </c>
      <c r="AC88" s="100"/>
      <c r="AD88" s="100">
        <v>587280</v>
      </c>
      <c r="AE88" s="124">
        <v>2107901.2200000002</v>
      </c>
      <c r="AG88" s="124">
        <v>8200</v>
      </c>
      <c r="AH88" s="124">
        <v>19670</v>
      </c>
      <c r="AI88" s="124">
        <v>1341114.24</v>
      </c>
      <c r="AJ88" s="124">
        <v>379849.71</v>
      </c>
      <c r="AN88" s="85">
        <f t="shared" si="7"/>
        <v>668729.0199999999</v>
      </c>
      <c r="AO88" s="21">
        <f t="shared" si="8"/>
        <v>78621.52</v>
      </c>
      <c r="AP88" s="86">
        <f t="shared" si="9"/>
        <v>590107.49999999988</v>
      </c>
      <c r="AQ88" s="24">
        <f t="shared" si="10"/>
        <v>4123677.2</v>
      </c>
      <c r="AR88" s="25">
        <f t="shared" si="11"/>
        <v>3856735.17</v>
      </c>
      <c r="AS88" s="16">
        <f t="shared" si="12"/>
        <v>266942.03000000026</v>
      </c>
    </row>
    <row r="89" spans="1:45" ht="14.4" thickBot="1" x14ac:dyDescent="0.3">
      <c r="A89" s="62" t="s">
        <v>315</v>
      </c>
      <c r="B89" s="62" t="s">
        <v>46</v>
      </c>
      <c r="C89" s="88">
        <v>6471</v>
      </c>
      <c r="D89" s="89" t="s">
        <v>895</v>
      </c>
      <c r="E89" s="56" t="s">
        <v>1678</v>
      </c>
      <c r="F89" s="123">
        <v>751418.36</v>
      </c>
      <c r="G89" s="123">
        <v>37470</v>
      </c>
      <c r="H89" s="123">
        <v>90369.41</v>
      </c>
      <c r="I89" s="123"/>
      <c r="K89" s="56">
        <v>1092863.8999999999</v>
      </c>
      <c r="L89" s="56">
        <v>543406.94999999995</v>
      </c>
      <c r="M89" s="287"/>
      <c r="N89" s="56"/>
      <c r="O89" s="275">
        <v>0</v>
      </c>
      <c r="P89" s="275">
        <v>33502.379999999997</v>
      </c>
      <c r="Q89" s="275"/>
      <c r="R89" s="275">
        <v>579.44000000000005</v>
      </c>
      <c r="S89" s="56">
        <v>101679.09</v>
      </c>
      <c r="U89" s="56">
        <v>0</v>
      </c>
      <c r="V89" s="56">
        <v>2080906</v>
      </c>
      <c r="X89" s="100">
        <v>1906868.94</v>
      </c>
      <c r="Y89" s="100">
        <v>385780</v>
      </c>
      <c r="Z89" s="100">
        <v>2493.34</v>
      </c>
      <c r="AB89" s="100">
        <v>2151401.2000000002</v>
      </c>
      <c r="AC89" s="100"/>
      <c r="AD89" s="100">
        <v>378229</v>
      </c>
      <c r="AE89" s="124">
        <v>3103799.2</v>
      </c>
      <c r="AG89" s="124">
        <v>27470</v>
      </c>
      <c r="AI89" s="124">
        <v>1200555.29</v>
      </c>
      <c r="AJ89" s="124">
        <v>359843.5</v>
      </c>
      <c r="AM89" s="124">
        <v>500</v>
      </c>
      <c r="AN89" s="85">
        <f t="shared" si="7"/>
        <v>879257.77</v>
      </c>
      <c r="AO89" s="21">
        <f t="shared" si="8"/>
        <v>34081.82</v>
      </c>
      <c r="AP89" s="86">
        <f t="shared" si="9"/>
        <v>845175.95000000007</v>
      </c>
      <c r="AQ89" s="24">
        <f t="shared" si="10"/>
        <v>4824772.4800000004</v>
      </c>
      <c r="AR89" s="25">
        <f t="shared" si="11"/>
        <v>4692167.99</v>
      </c>
      <c r="AS89" s="16">
        <f t="shared" si="12"/>
        <v>132604.49000000022</v>
      </c>
    </row>
    <row r="90" spans="1:45" ht="14.4" thickBot="1" x14ac:dyDescent="0.3">
      <c r="A90" s="62" t="s">
        <v>315</v>
      </c>
      <c r="B90" s="62" t="s">
        <v>46</v>
      </c>
      <c r="C90" s="88">
        <v>4146</v>
      </c>
      <c r="D90" s="89" t="s">
        <v>896</v>
      </c>
      <c r="E90" s="56" t="s">
        <v>1679</v>
      </c>
      <c r="F90" s="123">
        <v>559413.51</v>
      </c>
      <c r="G90" s="123">
        <v>8095.5</v>
      </c>
      <c r="H90" s="123">
        <v>131402.76</v>
      </c>
      <c r="I90" s="123"/>
      <c r="K90" s="56">
        <v>1084465.79</v>
      </c>
      <c r="L90" s="56">
        <v>393077.87</v>
      </c>
      <c r="M90" s="287"/>
      <c r="N90" s="56"/>
      <c r="O90" s="275">
        <v>0</v>
      </c>
      <c r="P90" s="275">
        <v>25551.72</v>
      </c>
      <c r="Q90" s="275"/>
      <c r="R90" s="275">
        <v>0</v>
      </c>
      <c r="S90" s="56">
        <v>0</v>
      </c>
      <c r="U90" s="56">
        <v>0</v>
      </c>
      <c r="V90" s="56">
        <v>2304026.96</v>
      </c>
      <c r="X90" s="100">
        <v>1749747.05</v>
      </c>
      <c r="Y90" s="100">
        <v>217100</v>
      </c>
      <c r="Z90" s="100">
        <v>2222.4899999999998</v>
      </c>
      <c r="AB90" s="100">
        <v>506394</v>
      </c>
      <c r="AC90" s="100"/>
      <c r="AD90" s="100">
        <v>118943</v>
      </c>
      <c r="AE90" s="124">
        <v>1421162</v>
      </c>
      <c r="AI90" s="124">
        <v>732380.94</v>
      </c>
      <c r="AJ90" s="124">
        <v>273261.96000000002</v>
      </c>
      <c r="AN90" s="85">
        <f t="shared" si="7"/>
        <v>698911.77</v>
      </c>
      <c r="AO90" s="21">
        <f t="shared" si="8"/>
        <v>25551.72</v>
      </c>
      <c r="AP90" s="86">
        <f t="shared" si="9"/>
        <v>673360.05</v>
      </c>
      <c r="AQ90" s="24">
        <f t="shared" si="10"/>
        <v>2594406.54</v>
      </c>
      <c r="AR90" s="25">
        <f t="shared" si="11"/>
        <v>2426804.9</v>
      </c>
      <c r="AS90" s="16">
        <f t="shared" si="12"/>
        <v>167601.64000000013</v>
      </c>
    </row>
    <row r="91" spans="1:45" ht="14.4" thickBot="1" x14ac:dyDescent="0.3">
      <c r="A91" s="62" t="s">
        <v>315</v>
      </c>
      <c r="B91" s="62" t="s">
        <v>46</v>
      </c>
      <c r="C91" s="88">
        <v>8209</v>
      </c>
      <c r="D91" s="89" t="s">
        <v>897</v>
      </c>
      <c r="E91" s="56" t="s">
        <v>1680</v>
      </c>
      <c r="F91" s="123">
        <v>737521.09</v>
      </c>
      <c r="G91" s="123">
        <v>32722.5</v>
      </c>
      <c r="H91" s="123">
        <v>119780</v>
      </c>
      <c r="I91" s="123"/>
      <c r="K91" s="56">
        <v>700783.68</v>
      </c>
      <c r="L91" s="56">
        <v>1063742.3799999999</v>
      </c>
      <c r="M91" s="287"/>
      <c r="N91" s="56"/>
      <c r="O91" s="275">
        <v>200000</v>
      </c>
      <c r="P91" s="275">
        <v>51639.43</v>
      </c>
      <c r="Q91" s="275"/>
      <c r="R91" s="275">
        <v>30663.41</v>
      </c>
      <c r="S91" s="56">
        <v>4350</v>
      </c>
      <c r="U91" s="56">
        <v>0</v>
      </c>
      <c r="V91" s="56">
        <v>2345661.54</v>
      </c>
      <c r="X91" s="100">
        <v>3079687.26</v>
      </c>
      <c r="Y91" s="100">
        <v>234948</v>
      </c>
      <c r="Z91" s="100">
        <v>2703.22</v>
      </c>
      <c r="AB91" s="100">
        <v>1741725</v>
      </c>
      <c r="AC91" s="100"/>
      <c r="AD91" s="100">
        <v>789045</v>
      </c>
      <c r="AE91" s="124">
        <v>2947620</v>
      </c>
      <c r="AG91" s="124">
        <v>26670</v>
      </c>
      <c r="AI91" s="124">
        <v>1791180.72</v>
      </c>
      <c r="AJ91" s="124">
        <v>356429.89</v>
      </c>
      <c r="AN91" s="85">
        <f t="shared" si="7"/>
        <v>890023.59</v>
      </c>
      <c r="AO91" s="21">
        <f t="shared" si="8"/>
        <v>282302.83999999997</v>
      </c>
      <c r="AP91" s="86">
        <f t="shared" si="9"/>
        <v>607720.75</v>
      </c>
      <c r="AQ91" s="24">
        <f t="shared" si="10"/>
        <v>5848108.4800000004</v>
      </c>
      <c r="AR91" s="25">
        <f t="shared" si="11"/>
        <v>5121900.6099999994</v>
      </c>
      <c r="AS91" s="16">
        <f t="shared" si="12"/>
        <v>726207.87000000104</v>
      </c>
    </row>
    <row r="92" spans="1:45" ht="14.4" thickBot="1" x14ac:dyDescent="0.3">
      <c r="A92" s="62" t="s">
        <v>315</v>
      </c>
      <c r="B92" s="62" t="s">
        <v>46</v>
      </c>
      <c r="C92" s="88">
        <v>4164</v>
      </c>
      <c r="D92" s="89" t="s">
        <v>898</v>
      </c>
      <c r="E92" s="56" t="s">
        <v>1681</v>
      </c>
      <c r="F92" s="123">
        <v>472223.89</v>
      </c>
      <c r="G92" s="123">
        <v>7735</v>
      </c>
      <c r="H92" s="123">
        <v>57972.93</v>
      </c>
      <c r="I92" s="123"/>
      <c r="K92" s="56">
        <v>863815.17</v>
      </c>
      <c r="L92" s="56">
        <v>333453.39</v>
      </c>
      <c r="M92" s="287"/>
      <c r="N92" s="56"/>
      <c r="O92" s="275">
        <v>343000</v>
      </c>
      <c r="P92" s="275">
        <v>36540.35</v>
      </c>
      <c r="Q92" s="275"/>
      <c r="R92" s="275">
        <v>149806.12</v>
      </c>
      <c r="S92" s="56">
        <v>2031</v>
      </c>
      <c r="U92" s="56">
        <v>0</v>
      </c>
      <c r="V92" s="56">
        <v>4378498.51</v>
      </c>
      <c r="X92" s="100">
        <v>1701353.53</v>
      </c>
      <c r="Z92" s="100">
        <v>1617.67</v>
      </c>
      <c r="AB92" s="100">
        <v>1796064</v>
      </c>
      <c r="AC92" s="100"/>
      <c r="AD92" s="100">
        <v>88047</v>
      </c>
      <c r="AE92" s="124">
        <v>2574496</v>
      </c>
      <c r="AG92" s="124">
        <v>7890</v>
      </c>
      <c r="AH92" s="124">
        <v>2040</v>
      </c>
      <c r="AI92" s="124">
        <v>863472.54</v>
      </c>
      <c r="AJ92" s="124">
        <v>303646.46999999997</v>
      </c>
      <c r="AN92" s="85">
        <f t="shared" si="7"/>
        <v>537931.82000000007</v>
      </c>
      <c r="AO92" s="21">
        <f t="shared" si="8"/>
        <v>529346.47</v>
      </c>
      <c r="AP92" s="86">
        <f t="shared" si="9"/>
        <v>8585.3500000000931</v>
      </c>
      <c r="AQ92" s="24">
        <f t="shared" si="10"/>
        <v>3587082.2</v>
      </c>
      <c r="AR92" s="25">
        <f t="shared" si="11"/>
        <v>3751545.01</v>
      </c>
      <c r="AS92" s="16">
        <f t="shared" si="12"/>
        <v>-164462.80999999959</v>
      </c>
    </row>
    <row r="93" spans="1:45" ht="14.4" thickBot="1" x14ac:dyDescent="0.3">
      <c r="A93" s="62" t="s">
        <v>315</v>
      </c>
      <c r="B93" s="62" t="s">
        <v>46</v>
      </c>
      <c r="C93" s="88">
        <v>5920</v>
      </c>
      <c r="D93" s="89" t="s">
        <v>899</v>
      </c>
      <c r="E93" s="56" t="s">
        <v>1682</v>
      </c>
      <c r="F93" s="123">
        <v>356076.98</v>
      </c>
      <c r="G93" s="123">
        <v>42009</v>
      </c>
      <c r="H93" s="123">
        <v>40742.370000000003</v>
      </c>
      <c r="I93" s="123"/>
      <c r="K93" s="56">
        <v>1205011.74</v>
      </c>
      <c r="L93" s="56">
        <v>491829.18</v>
      </c>
      <c r="M93" s="287"/>
      <c r="N93" s="56"/>
      <c r="O93" s="275">
        <v>3900</v>
      </c>
      <c r="P93" s="275">
        <v>41116.519999999997</v>
      </c>
      <c r="Q93" s="275"/>
      <c r="R93" s="275">
        <v>36600</v>
      </c>
      <c r="S93" s="56">
        <v>2304</v>
      </c>
      <c r="U93" s="56">
        <v>0</v>
      </c>
      <c r="V93" s="56"/>
      <c r="X93" s="100">
        <v>2049931.26</v>
      </c>
      <c r="Y93" s="100">
        <v>103400</v>
      </c>
      <c r="Z93" s="100">
        <v>1361.81</v>
      </c>
      <c r="AB93" s="100">
        <v>2203662</v>
      </c>
      <c r="AC93" s="100"/>
      <c r="AD93" s="100">
        <v>177584</v>
      </c>
      <c r="AE93" s="124">
        <v>3267641</v>
      </c>
      <c r="AG93" s="124">
        <v>14356</v>
      </c>
      <c r="AI93" s="124">
        <v>1114034</v>
      </c>
      <c r="AJ93" s="124">
        <v>351606.87</v>
      </c>
      <c r="AM93" s="124">
        <v>51570</v>
      </c>
      <c r="AN93" s="85">
        <f t="shared" si="7"/>
        <v>438828.35</v>
      </c>
      <c r="AO93" s="21">
        <f t="shared" si="8"/>
        <v>81616.51999999999</v>
      </c>
      <c r="AP93" s="86">
        <f t="shared" si="9"/>
        <v>357211.82999999996</v>
      </c>
      <c r="AQ93" s="24">
        <f t="shared" si="10"/>
        <v>4535939.07</v>
      </c>
      <c r="AR93" s="25">
        <f t="shared" si="11"/>
        <v>4799207.87</v>
      </c>
      <c r="AS93" s="16">
        <f t="shared" si="12"/>
        <v>-263268.79999999981</v>
      </c>
    </row>
    <row r="94" spans="1:45" ht="14.4" thickBot="1" x14ac:dyDescent="0.3">
      <c r="A94" s="62" t="s">
        <v>315</v>
      </c>
      <c r="B94" s="62" t="s">
        <v>46</v>
      </c>
      <c r="C94" s="88">
        <v>4614</v>
      </c>
      <c r="D94" s="89" t="s">
        <v>900</v>
      </c>
      <c r="E94" s="56" t="s">
        <v>1683</v>
      </c>
      <c r="F94" s="123">
        <v>449220.53</v>
      </c>
      <c r="G94" s="123">
        <v>17405</v>
      </c>
      <c r="H94" s="123">
        <v>94559.5</v>
      </c>
      <c r="I94" s="123"/>
      <c r="K94" s="56">
        <v>917582.08</v>
      </c>
      <c r="L94" s="56">
        <v>710029.14</v>
      </c>
      <c r="M94" s="287"/>
      <c r="N94" s="56"/>
      <c r="O94" s="275">
        <v>3000</v>
      </c>
      <c r="P94" s="275">
        <v>95479.46</v>
      </c>
      <c r="Q94" s="275"/>
      <c r="R94" s="275">
        <v>86977.38</v>
      </c>
      <c r="S94" s="56">
        <v>265131</v>
      </c>
      <c r="U94" s="56">
        <v>0</v>
      </c>
      <c r="V94" s="56">
        <v>2028099.35</v>
      </c>
      <c r="X94" s="100">
        <v>2356816.7200000002</v>
      </c>
      <c r="Y94" s="100">
        <v>154900</v>
      </c>
      <c r="Z94" s="100">
        <v>1504.4</v>
      </c>
      <c r="AB94" s="100">
        <v>1784220</v>
      </c>
      <c r="AC94" s="100"/>
      <c r="AD94" s="100">
        <v>179553.25</v>
      </c>
      <c r="AE94" s="124">
        <v>2733447.25</v>
      </c>
      <c r="AG94" s="124">
        <v>20550</v>
      </c>
      <c r="AI94" s="124">
        <v>1151103.21</v>
      </c>
      <c r="AJ94" s="124">
        <v>303277.55</v>
      </c>
      <c r="AM94" s="124">
        <v>616.27</v>
      </c>
      <c r="AN94" s="85">
        <f t="shared" si="7"/>
        <v>561185.03</v>
      </c>
      <c r="AO94" s="21">
        <f t="shared" si="8"/>
        <v>185456.84000000003</v>
      </c>
      <c r="AP94" s="86">
        <f t="shared" si="9"/>
        <v>375728.19</v>
      </c>
      <c r="AQ94" s="24">
        <f t="shared" si="10"/>
        <v>4476994.37</v>
      </c>
      <c r="AR94" s="25">
        <f t="shared" si="11"/>
        <v>4208994.2799999993</v>
      </c>
      <c r="AS94" s="16">
        <f t="shared" si="12"/>
        <v>268000.09000000078</v>
      </c>
    </row>
    <row r="95" spans="1:45" ht="14.4" thickBot="1" x14ac:dyDescent="0.3">
      <c r="A95" s="62" t="s">
        <v>315</v>
      </c>
      <c r="B95" s="62" t="s">
        <v>46</v>
      </c>
      <c r="C95" s="88">
        <v>6523</v>
      </c>
      <c r="D95" s="89" t="s">
        <v>901</v>
      </c>
      <c r="E95" s="56" t="s">
        <v>1684</v>
      </c>
      <c r="F95" s="123">
        <v>318508.89</v>
      </c>
      <c r="G95" s="123">
        <v>18010</v>
      </c>
      <c r="H95" s="123">
        <v>82231.19</v>
      </c>
      <c r="I95" s="123"/>
      <c r="K95" s="56">
        <v>1973454.19</v>
      </c>
      <c r="L95" s="56">
        <v>275349.03000000003</v>
      </c>
      <c r="M95" s="287"/>
      <c r="N95" s="56"/>
      <c r="O95" s="275">
        <v>141300</v>
      </c>
      <c r="P95" s="275">
        <v>51215.87</v>
      </c>
      <c r="Q95" s="275">
        <v>79524</v>
      </c>
      <c r="R95" s="275">
        <v>17.75</v>
      </c>
      <c r="S95" s="56">
        <v>41718</v>
      </c>
      <c r="U95" s="56">
        <v>0</v>
      </c>
      <c r="V95" s="56">
        <v>4808766.24</v>
      </c>
      <c r="X95" s="100">
        <v>2682112.77</v>
      </c>
      <c r="Z95" s="100">
        <v>1164.76</v>
      </c>
      <c r="AB95" s="100">
        <v>1640818</v>
      </c>
      <c r="AC95" s="100"/>
      <c r="AD95" s="100">
        <v>226430</v>
      </c>
      <c r="AE95" s="124">
        <v>2917432</v>
      </c>
      <c r="AG95" s="124">
        <v>59810</v>
      </c>
      <c r="AI95" s="124">
        <v>1452570.49</v>
      </c>
      <c r="AJ95" s="124">
        <v>494113.18</v>
      </c>
      <c r="AN95" s="85">
        <f t="shared" si="7"/>
        <v>418750.08</v>
      </c>
      <c r="AO95" s="21">
        <f t="shared" si="8"/>
        <v>272057.62</v>
      </c>
      <c r="AP95" s="86">
        <f t="shared" si="9"/>
        <v>146692.46000000002</v>
      </c>
      <c r="AQ95" s="24">
        <f t="shared" si="10"/>
        <v>4550525.5299999993</v>
      </c>
      <c r="AR95" s="25">
        <f t="shared" si="11"/>
        <v>4923925.67</v>
      </c>
      <c r="AS95" s="16">
        <f t="shared" si="12"/>
        <v>-373400.1400000006</v>
      </c>
    </row>
    <row r="96" spans="1:45" ht="14.4" thickBot="1" x14ac:dyDescent="0.3">
      <c r="A96" s="62" t="s">
        <v>315</v>
      </c>
      <c r="B96" s="62" t="s">
        <v>46</v>
      </c>
      <c r="C96" s="88">
        <v>4131</v>
      </c>
      <c r="D96" s="89" t="s">
        <v>902</v>
      </c>
      <c r="E96" s="56" t="s">
        <v>1685</v>
      </c>
      <c r="F96" s="123">
        <v>215188.35</v>
      </c>
      <c r="G96" s="123">
        <v>27894</v>
      </c>
      <c r="H96" s="123">
        <v>50971.03</v>
      </c>
      <c r="I96" s="123"/>
      <c r="K96" s="56">
        <v>1084725.19</v>
      </c>
      <c r="L96" s="56">
        <v>502703.74</v>
      </c>
      <c r="M96" s="287"/>
      <c r="N96" s="56"/>
      <c r="O96" s="275">
        <v>151500</v>
      </c>
      <c r="P96" s="275">
        <v>32040.23</v>
      </c>
      <c r="Q96" s="275"/>
      <c r="R96" s="275">
        <v>9802.43</v>
      </c>
      <c r="S96" s="56">
        <v>63265</v>
      </c>
      <c r="U96" s="56">
        <v>0</v>
      </c>
      <c r="V96" s="56">
        <v>2574871.5499999998</v>
      </c>
      <c r="X96" s="100">
        <v>1509550.45</v>
      </c>
      <c r="Y96" s="100">
        <v>167085</v>
      </c>
      <c r="Z96" s="100">
        <v>861.73</v>
      </c>
      <c r="AB96" s="100">
        <v>1861565.8</v>
      </c>
      <c r="AC96" s="100"/>
      <c r="AD96" s="100">
        <v>201503.25</v>
      </c>
      <c r="AE96" s="124">
        <v>2793984.05</v>
      </c>
      <c r="AI96" s="124">
        <v>762848.86</v>
      </c>
      <c r="AJ96" s="124">
        <v>300989.08</v>
      </c>
      <c r="AM96" s="124">
        <v>500</v>
      </c>
      <c r="AN96" s="85">
        <f t="shared" si="7"/>
        <v>294053.38</v>
      </c>
      <c r="AO96" s="21">
        <f t="shared" si="8"/>
        <v>193342.66</v>
      </c>
      <c r="AP96" s="86">
        <f t="shared" si="9"/>
        <v>100710.72</v>
      </c>
      <c r="AQ96" s="24">
        <f t="shared" si="10"/>
        <v>3740566.23</v>
      </c>
      <c r="AR96" s="25">
        <f t="shared" si="11"/>
        <v>3858321.9899999998</v>
      </c>
      <c r="AS96" s="16">
        <f t="shared" si="12"/>
        <v>-117755.75999999978</v>
      </c>
    </row>
    <row r="97" spans="1:45" ht="14.4" thickBot="1" x14ac:dyDescent="0.3">
      <c r="A97" s="62" t="s">
        <v>315</v>
      </c>
      <c r="B97" s="62" t="s">
        <v>46</v>
      </c>
      <c r="C97" s="88">
        <v>5378</v>
      </c>
      <c r="D97" s="89" t="s">
        <v>903</v>
      </c>
      <c r="E97" s="56" t="s">
        <v>1686</v>
      </c>
      <c r="F97" s="123">
        <v>366884.45</v>
      </c>
      <c r="G97" s="123">
        <v>1563.8</v>
      </c>
      <c r="H97" s="123">
        <v>84912.36</v>
      </c>
      <c r="I97" s="123"/>
      <c r="K97" s="56">
        <v>1164883.75</v>
      </c>
      <c r="L97" s="56">
        <v>386293.12</v>
      </c>
      <c r="M97" s="287"/>
      <c r="N97" s="56"/>
      <c r="O97" s="275">
        <v>198912</v>
      </c>
      <c r="P97" s="275">
        <v>171113.3</v>
      </c>
      <c r="Q97" s="275">
        <v>144600</v>
      </c>
      <c r="R97" s="275">
        <v>153.16999999999999</v>
      </c>
      <c r="S97" s="56">
        <v>5158.03</v>
      </c>
      <c r="U97" s="56">
        <v>0</v>
      </c>
      <c r="V97" s="56">
        <v>2326634.9900000002</v>
      </c>
      <c r="X97" s="100">
        <v>1574993.71</v>
      </c>
      <c r="Y97" s="100">
        <v>86713.33</v>
      </c>
      <c r="Z97" s="100">
        <v>710.53</v>
      </c>
      <c r="AB97" s="100">
        <v>1728881.1</v>
      </c>
      <c r="AC97" s="100"/>
      <c r="AD97" s="100">
        <v>149808.20000000001</v>
      </c>
      <c r="AE97" s="124">
        <v>2592656.1</v>
      </c>
      <c r="AG97" s="124">
        <v>4000</v>
      </c>
      <c r="AI97" s="124">
        <v>747289.97</v>
      </c>
      <c r="AJ97" s="124">
        <v>247962.85</v>
      </c>
      <c r="AM97" s="124">
        <v>1.1200000000000001</v>
      </c>
      <c r="AN97" s="85">
        <f t="shared" si="7"/>
        <v>453360.61</v>
      </c>
      <c r="AO97" s="21">
        <f t="shared" si="8"/>
        <v>514778.47</v>
      </c>
      <c r="AP97" s="86">
        <f t="shared" si="9"/>
        <v>-61417.859999999986</v>
      </c>
      <c r="AQ97" s="24">
        <f t="shared" si="10"/>
        <v>3541106.87</v>
      </c>
      <c r="AR97" s="25">
        <f t="shared" si="11"/>
        <v>3591910.0400000005</v>
      </c>
      <c r="AS97" s="16">
        <f t="shared" si="12"/>
        <v>-50803.170000000391</v>
      </c>
    </row>
    <row r="98" spans="1:45" ht="14.4" thickBot="1" x14ac:dyDescent="0.3">
      <c r="A98" s="62" t="s">
        <v>315</v>
      </c>
      <c r="B98" s="62" t="s">
        <v>46</v>
      </c>
      <c r="C98" s="88">
        <v>4212</v>
      </c>
      <c r="D98" s="89" t="s">
        <v>904</v>
      </c>
      <c r="E98" s="56" t="s">
        <v>1687</v>
      </c>
      <c r="F98" s="123">
        <v>389155.22</v>
      </c>
      <c r="G98" s="123">
        <v>84885.5</v>
      </c>
      <c r="H98" s="123">
        <v>52733.59</v>
      </c>
      <c r="I98" s="123"/>
      <c r="K98" s="56">
        <v>1217297.48</v>
      </c>
      <c r="L98" s="56">
        <v>649055.93000000005</v>
      </c>
      <c r="M98" s="287"/>
      <c r="N98" s="56"/>
      <c r="O98" s="275">
        <v>5380</v>
      </c>
      <c r="P98" s="275">
        <v>34737.75</v>
      </c>
      <c r="Q98" s="275"/>
      <c r="R98" s="275">
        <v>20.56</v>
      </c>
      <c r="S98" s="56">
        <v>222200</v>
      </c>
      <c r="U98" s="56">
        <v>0</v>
      </c>
      <c r="V98" s="56">
        <v>2310530.36</v>
      </c>
      <c r="X98" s="100">
        <v>1753575.71</v>
      </c>
      <c r="Y98" s="100">
        <v>253122</v>
      </c>
      <c r="Z98" s="100">
        <v>1174.83</v>
      </c>
      <c r="AB98" s="100">
        <v>1521908.7</v>
      </c>
      <c r="AC98" s="100"/>
      <c r="AD98" s="100">
        <v>644627.25</v>
      </c>
      <c r="AE98" s="124">
        <v>2638377.9500000002</v>
      </c>
      <c r="AG98" s="124">
        <v>4000</v>
      </c>
      <c r="AI98" s="124">
        <v>792484.96</v>
      </c>
      <c r="AJ98" s="124">
        <v>293486.40999999997</v>
      </c>
      <c r="AN98" s="85">
        <f t="shared" si="7"/>
        <v>526774.30999999994</v>
      </c>
      <c r="AO98" s="21">
        <f t="shared" si="8"/>
        <v>40138.31</v>
      </c>
      <c r="AP98" s="86">
        <f t="shared" si="9"/>
        <v>486635.99999999994</v>
      </c>
      <c r="AQ98" s="24">
        <f t="shared" si="10"/>
        <v>4174408.49</v>
      </c>
      <c r="AR98" s="25">
        <f t="shared" si="11"/>
        <v>3728349.3200000003</v>
      </c>
      <c r="AS98" s="16">
        <f t="shared" si="12"/>
        <v>446059.16999999993</v>
      </c>
    </row>
    <row r="99" spans="1:45" ht="14.4" thickBot="1" x14ac:dyDescent="0.3">
      <c r="A99" s="62" t="s">
        <v>315</v>
      </c>
      <c r="B99" s="62" t="s">
        <v>46</v>
      </c>
      <c r="C99" s="88">
        <v>3326</v>
      </c>
      <c r="D99" s="89" t="s">
        <v>905</v>
      </c>
      <c r="E99" s="56" t="s">
        <v>1786</v>
      </c>
      <c r="F99" s="123">
        <v>105720.46</v>
      </c>
      <c r="G99" s="123">
        <v>11984.75</v>
      </c>
      <c r="H99" s="123">
        <v>60218.3</v>
      </c>
      <c r="I99" s="123"/>
      <c r="K99" s="56">
        <v>1226110.31</v>
      </c>
      <c r="L99" s="56">
        <v>217432.04</v>
      </c>
      <c r="M99" s="287"/>
      <c r="N99" s="56"/>
      <c r="O99" s="275">
        <v>1730</v>
      </c>
      <c r="P99" s="275">
        <v>34857.65</v>
      </c>
      <c r="Q99" s="275"/>
      <c r="R99" s="275">
        <v>64397.89</v>
      </c>
      <c r="S99" s="56">
        <v>44200</v>
      </c>
      <c r="U99" s="56">
        <v>0</v>
      </c>
      <c r="V99" s="56">
        <v>2166873.39</v>
      </c>
      <c r="X99" s="100">
        <v>1667516.18</v>
      </c>
      <c r="Y99" s="100">
        <v>229360</v>
      </c>
      <c r="Z99" s="100">
        <v>897.33</v>
      </c>
      <c r="AB99" s="100">
        <v>758030</v>
      </c>
      <c r="AC99" s="100"/>
      <c r="AD99" s="100">
        <v>108076.5</v>
      </c>
      <c r="AE99" s="124">
        <v>1617751.5</v>
      </c>
      <c r="AG99" s="124">
        <v>21700</v>
      </c>
      <c r="AH99" s="124">
        <v>960</v>
      </c>
      <c r="AI99" s="124">
        <v>938486.8</v>
      </c>
      <c r="AJ99" s="124">
        <v>295738.53999999998</v>
      </c>
      <c r="AM99" s="124">
        <v>20000</v>
      </c>
      <c r="AN99" s="85">
        <f t="shared" si="7"/>
        <v>177923.51</v>
      </c>
      <c r="AO99" s="21">
        <f t="shared" si="8"/>
        <v>100985.54000000001</v>
      </c>
      <c r="AP99" s="86">
        <f t="shared" si="9"/>
        <v>76937.97</v>
      </c>
      <c r="AQ99" s="24">
        <f t="shared" si="10"/>
        <v>2763880.01</v>
      </c>
      <c r="AR99" s="25">
        <f t="shared" si="11"/>
        <v>2894636.84</v>
      </c>
      <c r="AS99" s="16">
        <f t="shared" si="12"/>
        <v>-130756.83000000007</v>
      </c>
    </row>
    <row r="100" spans="1:45" ht="14.4" thickBot="1" x14ac:dyDescent="0.3">
      <c r="A100" s="62" t="s">
        <v>318</v>
      </c>
      <c r="B100" s="62" t="s">
        <v>47</v>
      </c>
      <c r="C100" s="88">
        <v>2523</v>
      </c>
      <c r="D100" s="89" t="s">
        <v>906</v>
      </c>
      <c r="E100" s="56" t="s">
        <v>1688</v>
      </c>
      <c r="F100" s="123">
        <v>337740.01</v>
      </c>
      <c r="G100" s="123">
        <v>7670.5</v>
      </c>
      <c r="H100" s="123">
        <v>145458.14000000001</v>
      </c>
      <c r="I100" s="123"/>
      <c r="K100" s="56">
        <v>1097959.7</v>
      </c>
      <c r="L100" s="56">
        <v>195118.89</v>
      </c>
      <c r="M100" s="287"/>
      <c r="N100" s="56"/>
      <c r="O100" s="275">
        <v>0</v>
      </c>
      <c r="P100" s="275">
        <v>36250</v>
      </c>
      <c r="Q100" s="275"/>
      <c r="R100" s="275"/>
      <c r="U100" s="56">
        <v>59823.11</v>
      </c>
      <c r="V100" s="56">
        <v>1774553.91</v>
      </c>
      <c r="X100" s="100">
        <v>1194139.1499999999</v>
      </c>
      <c r="Y100" s="100">
        <v>36000</v>
      </c>
      <c r="Z100" s="100">
        <v>1947.45</v>
      </c>
      <c r="AB100" s="100">
        <v>922521.2</v>
      </c>
      <c r="AC100" s="100"/>
      <c r="AD100" s="100">
        <v>44600</v>
      </c>
      <c r="AE100" s="124">
        <v>1308521.2</v>
      </c>
      <c r="AI100" s="124">
        <v>784010.37</v>
      </c>
      <c r="AJ100" s="124">
        <v>262309.65999999997</v>
      </c>
      <c r="AN100" s="85">
        <f t="shared" si="7"/>
        <v>490868.65</v>
      </c>
      <c r="AO100" s="21">
        <f t="shared" si="8"/>
        <v>36250</v>
      </c>
      <c r="AP100" s="86">
        <f t="shared" si="9"/>
        <v>454618.65</v>
      </c>
      <c r="AQ100" s="24">
        <f t="shared" si="10"/>
        <v>2199207.7999999998</v>
      </c>
      <c r="AR100" s="25">
        <f t="shared" si="11"/>
        <v>2354841.23</v>
      </c>
      <c r="AS100" s="16">
        <f t="shared" si="12"/>
        <v>-155633.43000000017</v>
      </c>
    </row>
    <row r="101" spans="1:45" ht="14.4" thickBot="1" x14ac:dyDescent="0.3">
      <c r="A101" s="62" t="s">
        <v>318</v>
      </c>
      <c r="B101" s="62" t="s">
        <v>47</v>
      </c>
      <c r="C101" s="88">
        <v>5391</v>
      </c>
      <c r="D101" s="89" t="s">
        <v>907</v>
      </c>
      <c r="E101" s="56" t="s">
        <v>1689</v>
      </c>
      <c r="F101" s="123">
        <v>139999.31</v>
      </c>
      <c r="G101" s="123">
        <v>30600</v>
      </c>
      <c r="H101" s="123">
        <v>125450.53</v>
      </c>
      <c r="I101" s="123"/>
      <c r="K101" s="56">
        <v>158483.29</v>
      </c>
      <c r="L101" s="56">
        <v>249963.51999999999</v>
      </c>
      <c r="M101" s="287"/>
      <c r="N101" s="56"/>
      <c r="O101" s="275">
        <v>0</v>
      </c>
      <c r="P101" s="275">
        <v>43900</v>
      </c>
      <c r="Q101" s="275">
        <v>0</v>
      </c>
      <c r="R101" s="275">
        <v>1379.59</v>
      </c>
      <c r="U101" s="56">
        <v>0</v>
      </c>
      <c r="V101" s="56">
        <v>1563007.5</v>
      </c>
      <c r="X101" s="100">
        <v>2056468.67</v>
      </c>
      <c r="Y101" s="100">
        <v>168710</v>
      </c>
      <c r="Z101" s="100">
        <v>1820.98</v>
      </c>
      <c r="AB101" s="100">
        <v>1485330</v>
      </c>
      <c r="AC101" s="100"/>
      <c r="AD101" s="100">
        <v>71200</v>
      </c>
      <c r="AE101" s="124">
        <v>2404850</v>
      </c>
      <c r="AI101" s="124">
        <v>1185708.83</v>
      </c>
      <c r="AJ101" s="124">
        <v>205835.26</v>
      </c>
      <c r="AN101" s="85">
        <f t="shared" si="7"/>
        <v>296049.83999999997</v>
      </c>
      <c r="AO101" s="21">
        <f t="shared" si="8"/>
        <v>45279.59</v>
      </c>
      <c r="AP101" s="86">
        <f t="shared" si="9"/>
        <v>250770.24999999997</v>
      </c>
      <c r="AQ101" s="24">
        <f t="shared" si="10"/>
        <v>3783529.65</v>
      </c>
      <c r="AR101" s="25">
        <f t="shared" si="11"/>
        <v>3796394.09</v>
      </c>
      <c r="AS101" s="16">
        <f t="shared" si="12"/>
        <v>-12864.439999999944</v>
      </c>
    </row>
    <row r="102" spans="1:45" ht="14.4" thickBot="1" x14ac:dyDescent="0.3">
      <c r="A102" s="62" t="s">
        <v>318</v>
      </c>
      <c r="B102" s="62" t="s">
        <v>47</v>
      </c>
      <c r="C102" s="88">
        <v>2709</v>
      </c>
      <c r="D102" s="89" t="s">
        <v>908</v>
      </c>
      <c r="E102" s="56" t="s">
        <v>1690</v>
      </c>
      <c r="F102" s="123">
        <v>56978.1</v>
      </c>
      <c r="G102" s="123">
        <v>15317</v>
      </c>
      <c r="H102" s="123">
        <v>59364.24</v>
      </c>
      <c r="I102" s="123"/>
      <c r="K102" s="56">
        <v>416631.96</v>
      </c>
      <c r="L102" s="56">
        <v>211259.35</v>
      </c>
      <c r="M102" s="287"/>
      <c r="N102" s="56"/>
      <c r="O102" s="275">
        <v>0</v>
      </c>
      <c r="P102" s="275">
        <v>44245</v>
      </c>
      <c r="Q102" s="275"/>
      <c r="R102" s="275"/>
      <c r="U102" s="56">
        <v>-122071.51</v>
      </c>
      <c r="V102" s="56">
        <v>2046781.46</v>
      </c>
      <c r="X102" s="100">
        <v>992612.64</v>
      </c>
      <c r="Y102" s="100">
        <v>164575</v>
      </c>
      <c r="Z102" s="100">
        <v>945.5</v>
      </c>
      <c r="AB102" s="100">
        <v>1156082</v>
      </c>
      <c r="AC102" s="100"/>
      <c r="AD102" s="100">
        <v>46800</v>
      </c>
      <c r="AE102" s="124">
        <v>1614102</v>
      </c>
      <c r="AG102" s="124">
        <v>2000</v>
      </c>
      <c r="AI102" s="124">
        <v>559561.61</v>
      </c>
      <c r="AJ102" s="124">
        <v>223629.08</v>
      </c>
      <c r="AM102" s="124">
        <v>300</v>
      </c>
      <c r="AN102" s="85">
        <f t="shared" si="7"/>
        <v>131659.34</v>
      </c>
      <c r="AO102" s="21">
        <f t="shared" si="8"/>
        <v>44245</v>
      </c>
      <c r="AP102" s="86">
        <f t="shared" si="9"/>
        <v>87414.34</v>
      </c>
      <c r="AQ102" s="24">
        <f t="shared" si="10"/>
        <v>2361015.14</v>
      </c>
      <c r="AR102" s="25">
        <f t="shared" si="11"/>
        <v>2399592.69</v>
      </c>
      <c r="AS102" s="16">
        <f t="shared" si="12"/>
        <v>-38577.549999999814</v>
      </c>
    </row>
    <row r="103" spans="1:45" ht="14.4" thickBot="1" x14ac:dyDescent="0.3">
      <c r="A103" s="62" t="s">
        <v>318</v>
      </c>
      <c r="B103" s="62" t="s">
        <v>47</v>
      </c>
      <c r="C103" s="88">
        <v>3276</v>
      </c>
      <c r="D103" s="89" t="s">
        <v>909</v>
      </c>
      <c r="E103" s="56" t="s">
        <v>1691</v>
      </c>
      <c r="F103" s="123">
        <v>120867.51</v>
      </c>
      <c r="G103" s="123">
        <v>2817</v>
      </c>
      <c r="H103" s="123">
        <v>38599.370000000003</v>
      </c>
      <c r="I103" s="123"/>
      <c r="K103" s="56">
        <v>913943.7</v>
      </c>
      <c r="L103" s="56">
        <v>307740.89</v>
      </c>
      <c r="M103" s="287"/>
      <c r="N103" s="56"/>
      <c r="P103" s="275">
        <v>87600</v>
      </c>
      <c r="Q103" s="275">
        <v>0</v>
      </c>
      <c r="R103" s="275"/>
      <c r="U103" s="56">
        <v>0</v>
      </c>
      <c r="V103" s="56">
        <v>3243756.17</v>
      </c>
      <c r="X103" s="100">
        <v>1050994.02</v>
      </c>
      <c r="Y103" s="100">
        <v>280750</v>
      </c>
      <c r="Z103" s="100">
        <v>917.69</v>
      </c>
      <c r="AA103" s="100">
        <v>5600</v>
      </c>
      <c r="AB103" s="100">
        <v>1354287.95</v>
      </c>
      <c r="AC103" s="100"/>
      <c r="AD103" s="100">
        <v>27000</v>
      </c>
      <c r="AE103" s="124">
        <v>1848746</v>
      </c>
      <c r="AI103" s="124">
        <v>766741.48</v>
      </c>
      <c r="AJ103" s="124">
        <v>273715.71000000002</v>
      </c>
      <c r="AN103" s="85">
        <f t="shared" si="7"/>
        <v>162283.88</v>
      </c>
      <c r="AO103" s="21">
        <f t="shared" si="8"/>
        <v>87600</v>
      </c>
      <c r="AP103" s="86">
        <f t="shared" si="9"/>
        <v>74683.88</v>
      </c>
      <c r="AQ103" s="24">
        <f t="shared" si="10"/>
        <v>2719549.66</v>
      </c>
      <c r="AR103" s="25">
        <f t="shared" si="11"/>
        <v>2889203.19</v>
      </c>
      <c r="AS103" s="16">
        <f t="shared" si="12"/>
        <v>-169653.5299999998</v>
      </c>
    </row>
    <row r="104" spans="1:45" ht="14.4" thickBot="1" x14ac:dyDescent="0.3">
      <c r="A104" s="62" t="s">
        <v>318</v>
      </c>
      <c r="B104" s="62" t="s">
        <v>47</v>
      </c>
      <c r="C104" s="88">
        <v>1694</v>
      </c>
      <c r="D104" s="89" t="s">
        <v>910</v>
      </c>
      <c r="E104" s="56" t="s">
        <v>1692</v>
      </c>
      <c r="F104" s="123">
        <v>177822.22</v>
      </c>
      <c r="G104" s="123">
        <v>5195</v>
      </c>
      <c r="H104" s="123">
        <v>36495.42</v>
      </c>
      <c r="I104" s="123"/>
      <c r="K104" s="56">
        <v>252401.54</v>
      </c>
      <c r="L104" s="56">
        <v>221356.37</v>
      </c>
      <c r="M104" s="287"/>
      <c r="N104" s="56"/>
      <c r="O104" s="275">
        <v>4000</v>
      </c>
      <c r="P104" s="275">
        <v>27850</v>
      </c>
      <c r="Q104" s="275">
        <v>4000</v>
      </c>
      <c r="R104" s="275"/>
      <c r="U104" s="56">
        <v>0</v>
      </c>
      <c r="V104" s="56">
        <v>2614880.33</v>
      </c>
      <c r="X104" s="100">
        <v>957139.63</v>
      </c>
      <c r="Y104" s="100">
        <v>130000</v>
      </c>
      <c r="Z104" s="100">
        <v>1187.73</v>
      </c>
      <c r="AB104" s="100">
        <v>877128</v>
      </c>
      <c r="AC104" s="100"/>
      <c r="AD104" s="100">
        <v>47800</v>
      </c>
      <c r="AE104" s="124">
        <v>1183812</v>
      </c>
      <c r="AI104" s="124">
        <v>668532.12</v>
      </c>
      <c r="AJ104" s="124">
        <v>305996.78000000003</v>
      </c>
      <c r="AN104" s="85">
        <f t="shared" si="7"/>
        <v>219512.64</v>
      </c>
      <c r="AO104" s="21">
        <f t="shared" si="8"/>
        <v>35850</v>
      </c>
      <c r="AP104" s="86">
        <f t="shared" si="9"/>
        <v>183662.64</v>
      </c>
      <c r="AQ104" s="24">
        <f t="shared" si="10"/>
        <v>2013255.3599999999</v>
      </c>
      <c r="AR104" s="25">
        <f t="shared" si="11"/>
        <v>2158340.9000000004</v>
      </c>
      <c r="AS104" s="16">
        <f t="shared" si="12"/>
        <v>-145085.5400000005</v>
      </c>
    </row>
    <row r="105" spans="1:45" ht="14.4" thickBot="1" x14ac:dyDescent="0.3">
      <c r="A105" s="62" t="s">
        <v>318</v>
      </c>
      <c r="B105" s="62" t="s">
        <v>47</v>
      </c>
      <c r="C105" s="88">
        <v>2072</v>
      </c>
      <c r="D105" s="89" t="s">
        <v>911</v>
      </c>
      <c r="E105" s="56" t="s">
        <v>1787</v>
      </c>
      <c r="F105" s="123">
        <v>100252.62</v>
      </c>
      <c r="G105" s="123">
        <v>4434.5</v>
      </c>
      <c r="H105" s="123">
        <v>42587.12</v>
      </c>
      <c r="I105" s="123"/>
      <c r="K105" s="56">
        <v>552909.87</v>
      </c>
      <c r="L105" s="56">
        <v>282911.63</v>
      </c>
      <c r="M105" s="287"/>
      <c r="N105" s="56"/>
      <c r="O105" s="275">
        <v>0</v>
      </c>
      <c r="P105" s="275">
        <v>27450</v>
      </c>
      <c r="Q105" s="275">
        <v>0</v>
      </c>
      <c r="R105" s="275"/>
      <c r="U105" s="56">
        <v>0</v>
      </c>
      <c r="V105" s="56">
        <v>1695120.4</v>
      </c>
      <c r="X105" s="100">
        <v>939283.5</v>
      </c>
      <c r="Y105" s="100">
        <v>109376</v>
      </c>
      <c r="Z105" s="100">
        <v>1364.87</v>
      </c>
      <c r="AB105" s="100">
        <v>1253240</v>
      </c>
      <c r="AC105" s="100"/>
      <c r="AD105" s="100"/>
      <c r="AE105" s="124">
        <v>1601310</v>
      </c>
      <c r="AI105" s="124">
        <v>669243.56999999995</v>
      </c>
      <c r="AJ105" s="124">
        <v>261113.4</v>
      </c>
      <c r="AN105" s="85">
        <f t="shared" si="7"/>
        <v>147274.23999999999</v>
      </c>
      <c r="AO105" s="21">
        <f t="shared" si="8"/>
        <v>27450</v>
      </c>
      <c r="AP105" s="86">
        <f t="shared" si="9"/>
        <v>119824.23999999999</v>
      </c>
      <c r="AQ105" s="24">
        <f t="shared" si="10"/>
        <v>2303264.37</v>
      </c>
      <c r="AR105" s="25">
        <f t="shared" si="11"/>
        <v>2531666.9699999997</v>
      </c>
      <c r="AS105" s="16">
        <f t="shared" si="12"/>
        <v>-228402.59999999963</v>
      </c>
    </row>
    <row r="106" spans="1:45" ht="14.4" thickBot="1" x14ac:dyDescent="0.3">
      <c r="A106" s="62" t="s">
        <v>37</v>
      </c>
      <c r="B106" s="62" t="s">
        <v>38</v>
      </c>
      <c r="C106" s="88">
        <v>2599</v>
      </c>
      <c r="D106" s="89" t="s">
        <v>912</v>
      </c>
      <c r="E106" s="56" t="s">
        <v>1693</v>
      </c>
      <c r="F106" s="123">
        <v>386235.42</v>
      </c>
      <c r="G106" s="123">
        <v>226209.8</v>
      </c>
      <c r="H106" s="123">
        <v>23325.1</v>
      </c>
      <c r="I106" s="123"/>
      <c r="K106" s="56">
        <v>652864.01</v>
      </c>
      <c r="L106" s="56">
        <v>190551.33</v>
      </c>
      <c r="M106" s="287"/>
      <c r="N106" s="56"/>
      <c r="O106" s="275">
        <v>3500</v>
      </c>
      <c r="P106" s="275">
        <v>72230</v>
      </c>
      <c r="Q106" s="275">
        <v>40000</v>
      </c>
      <c r="R106" s="275">
        <v>402.6</v>
      </c>
      <c r="U106" s="56">
        <v>119731.74</v>
      </c>
      <c r="V106" s="56">
        <v>1187793.3799999999</v>
      </c>
      <c r="X106" s="100">
        <v>1167762.69</v>
      </c>
      <c r="Y106" s="100">
        <v>40000</v>
      </c>
      <c r="Z106" s="100">
        <v>1626.1</v>
      </c>
      <c r="AB106" s="100">
        <v>963360</v>
      </c>
      <c r="AC106" s="100"/>
      <c r="AD106" s="100">
        <v>143800</v>
      </c>
      <c r="AE106" s="124">
        <v>1182800</v>
      </c>
      <c r="AG106" s="124">
        <v>6820</v>
      </c>
      <c r="AI106" s="124">
        <v>803198.85</v>
      </c>
      <c r="AJ106" s="124">
        <v>378595.94</v>
      </c>
      <c r="AN106" s="85">
        <f t="shared" si="7"/>
        <v>635770.31999999995</v>
      </c>
      <c r="AO106" s="21">
        <f t="shared" si="8"/>
        <v>116132.6</v>
      </c>
      <c r="AP106" s="86">
        <f t="shared" si="9"/>
        <v>519637.72</v>
      </c>
      <c r="AQ106" s="24">
        <f t="shared" si="10"/>
        <v>2316548.79</v>
      </c>
      <c r="AR106" s="25">
        <f t="shared" si="11"/>
        <v>2371414.79</v>
      </c>
      <c r="AS106" s="16">
        <f t="shared" si="12"/>
        <v>-54866</v>
      </c>
    </row>
    <row r="107" spans="1:45" ht="14.4" thickBot="1" x14ac:dyDescent="0.3">
      <c r="A107" s="62" t="s">
        <v>37</v>
      </c>
      <c r="B107" s="62" t="s">
        <v>38</v>
      </c>
      <c r="C107" s="88">
        <v>7351</v>
      </c>
      <c r="D107" s="89" t="s">
        <v>913</v>
      </c>
      <c r="E107" s="56" t="s">
        <v>1694</v>
      </c>
      <c r="F107" s="123">
        <v>227026.19</v>
      </c>
      <c r="G107" s="123">
        <v>483367.34</v>
      </c>
      <c r="H107" s="123">
        <v>83566.509999999995</v>
      </c>
      <c r="I107" s="123"/>
      <c r="K107" s="56">
        <v>669111.6</v>
      </c>
      <c r="L107" s="56">
        <v>1143328.8700000001</v>
      </c>
      <c r="M107" s="287"/>
      <c r="N107" s="56"/>
      <c r="O107" s="275">
        <v>12818</v>
      </c>
      <c r="P107" s="275">
        <v>16160.5</v>
      </c>
      <c r="Q107" s="275">
        <v>0</v>
      </c>
      <c r="R107" s="275">
        <v>1173.79</v>
      </c>
      <c r="U107" s="56">
        <v>59.25</v>
      </c>
      <c r="V107" s="56">
        <v>4005245.62</v>
      </c>
      <c r="X107" s="100">
        <v>3262569.38</v>
      </c>
      <c r="Y107" s="100">
        <v>330000</v>
      </c>
      <c r="Z107" s="100">
        <v>2396.83</v>
      </c>
      <c r="AB107" s="100">
        <v>1883400</v>
      </c>
      <c r="AC107" s="100"/>
      <c r="AD107" s="100">
        <v>814399</v>
      </c>
      <c r="AE107" s="124">
        <v>2680159</v>
      </c>
      <c r="AG107" s="124">
        <v>21980</v>
      </c>
      <c r="AI107" s="124">
        <v>1800150.58</v>
      </c>
      <c r="AJ107" s="124">
        <v>520778.3</v>
      </c>
      <c r="AK107" s="124">
        <v>12460.45</v>
      </c>
      <c r="AN107" s="85">
        <f t="shared" si="7"/>
        <v>793960.04</v>
      </c>
      <c r="AO107" s="21">
        <f t="shared" si="8"/>
        <v>30152.29</v>
      </c>
      <c r="AP107" s="86">
        <f t="shared" si="9"/>
        <v>763807.75</v>
      </c>
      <c r="AQ107" s="24">
        <f t="shared" si="10"/>
        <v>6292765.21</v>
      </c>
      <c r="AR107" s="25">
        <f t="shared" si="11"/>
        <v>5035528.33</v>
      </c>
      <c r="AS107" s="16">
        <f t="shared" si="12"/>
        <v>1257236.8799999999</v>
      </c>
    </row>
    <row r="108" spans="1:45" ht="14.4" thickBot="1" x14ac:dyDescent="0.3">
      <c r="A108" s="62" t="s">
        <v>37</v>
      </c>
      <c r="B108" s="62" t="s">
        <v>38</v>
      </c>
      <c r="C108" s="88">
        <v>6204</v>
      </c>
      <c r="D108" s="89" t="s">
        <v>914</v>
      </c>
      <c r="E108" s="56" t="s">
        <v>1695</v>
      </c>
      <c r="F108" s="123">
        <v>106419.93</v>
      </c>
      <c r="G108" s="123">
        <v>434946.81</v>
      </c>
      <c r="H108" s="123">
        <v>85661.69</v>
      </c>
      <c r="I108" s="123"/>
      <c r="K108" s="56">
        <v>1127445.1100000001</v>
      </c>
      <c r="L108" s="56">
        <v>947242.94</v>
      </c>
      <c r="M108" s="287"/>
      <c r="N108" s="56"/>
      <c r="O108" s="275">
        <v>0</v>
      </c>
      <c r="P108" s="275">
        <v>13050</v>
      </c>
      <c r="Q108" s="275">
        <v>0</v>
      </c>
      <c r="R108" s="275">
        <v>1594.12</v>
      </c>
      <c r="U108" s="56">
        <v>22.99</v>
      </c>
      <c r="V108" s="56">
        <v>2324775.44</v>
      </c>
      <c r="X108" s="100">
        <v>2615505.39</v>
      </c>
      <c r="Y108" s="100">
        <v>239775</v>
      </c>
      <c r="Z108" s="100">
        <v>1679.08</v>
      </c>
      <c r="AB108" s="100">
        <v>1847762.26</v>
      </c>
      <c r="AC108" s="100"/>
      <c r="AD108" s="100">
        <v>732800</v>
      </c>
      <c r="AE108" s="124">
        <v>2983622.26</v>
      </c>
      <c r="AI108" s="124">
        <v>1344633.33</v>
      </c>
      <c r="AJ108" s="124">
        <v>503979.09</v>
      </c>
      <c r="AN108" s="85">
        <f t="shared" si="7"/>
        <v>627028.42999999993</v>
      </c>
      <c r="AO108" s="21">
        <f t="shared" si="8"/>
        <v>14644.119999999999</v>
      </c>
      <c r="AP108" s="86">
        <f t="shared" si="9"/>
        <v>612384.30999999994</v>
      </c>
      <c r="AQ108" s="24">
        <f t="shared" si="10"/>
        <v>5437521.7300000004</v>
      </c>
      <c r="AR108" s="25">
        <f t="shared" si="11"/>
        <v>4832234.68</v>
      </c>
      <c r="AS108" s="16">
        <f t="shared" si="12"/>
        <v>605287.05000000075</v>
      </c>
    </row>
    <row r="109" spans="1:45" ht="14.4" thickBot="1" x14ac:dyDescent="0.3">
      <c r="A109" s="62" t="s">
        <v>37</v>
      </c>
      <c r="B109" s="62" t="s">
        <v>38</v>
      </c>
      <c r="C109" s="88">
        <v>5587</v>
      </c>
      <c r="D109" s="89" t="s">
        <v>915</v>
      </c>
      <c r="E109" s="56" t="s">
        <v>1696</v>
      </c>
      <c r="F109" s="123">
        <v>642949.76</v>
      </c>
      <c r="G109" s="123">
        <v>782920.45</v>
      </c>
      <c r="H109" s="123">
        <v>65933.22</v>
      </c>
      <c r="I109" s="123">
        <v>0</v>
      </c>
      <c r="J109" s="56">
        <v>0</v>
      </c>
      <c r="K109" s="56">
        <v>963595.4</v>
      </c>
      <c r="L109" s="56">
        <v>420673.21</v>
      </c>
      <c r="M109" s="287">
        <v>0</v>
      </c>
      <c r="N109" s="56">
        <v>0</v>
      </c>
      <c r="O109" s="275">
        <v>12000</v>
      </c>
      <c r="P109" s="275">
        <v>427110.16</v>
      </c>
      <c r="Q109" s="275">
        <v>375350</v>
      </c>
      <c r="R109" s="275">
        <v>1821.76</v>
      </c>
      <c r="S109" s="56">
        <v>0</v>
      </c>
      <c r="T109" s="56">
        <v>0</v>
      </c>
      <c r="U109" s="56">
        <v>-12049.72</v>
      </c>
      <c r="V109" s="56">
        <v>2600171.63</v>
      </c>
      <c r="X109" s="100">
        <v>2213717.9900000002</v>
      </c>
      <c r="Y109" s="100">
        <v>423750</v>
      </c>
      <c r="Z109" s="100">
        <v>2370.6799999999998</v>
      </c>
      <c r="AB109" s="100">
        <v>1731840</v>
      </c>
      <c r="AC109" s="100"/>
      <c r="AD109" s="100">
        <v>197900</v>
      </c>
      <c r="AE109" s="124">
        <v>2461800</v>
      </c>
      <c r="AI109" s="124">
        <v>1342187.92</v>
      </c>
      <c r="AJ109" s="124">
        <v>479262.29</v>
      </c>
      <c r="AK109" s="124">
        <v>24197.25</v>
      </c>
      <c r="AN109" s="85">
        <f t="shared" si="7"/>
        <v>1491803.43</v>
      </c>
      <c r="AO109" s="21">
        <f t="shared" si="8"/>
        <v>816281.91999999993</v>
      </c>
      <c r="AP109" s="86">
        <f t="shared" si="9"/>
        <v>675521.51</v>
      </c>
      <c r="AQ109" s="24">
        <f t="shared" si="10"/>
        <v>4569578.67</v>
      </c>
      <c r="AR109" s="25">
        <f t="shared" si="11"/>
        <v>4307447.46</v>
      </c>
      <c r="AS109" s="16">
        <f t="shared" si="12"/>
        <v>262131.20999999996</v>
      </c>
    </row>
    <row r="110" spans="1:45" ht="14.4" thickBot="1" x14ac:dyDescent="0.3">
      <c r="A110" s="62" t="s">
        <v>323</v>
      </c>
      <c r="B110" s="62" t="s">
        <v>48</v>
      </c>
      <c r="C110" s="88">
        <v>3439</v>
      </c>
      <c r="D110" s="89" t="s">
        <v>916</v>
      </c>
      <c r="E110" s="56" t="s">
        <v>1697</v>
      </c>
      <c r="F110" s="123">
        <v>525956.9</v>
      </c>
      <c r="G110" s="123">
        <v>233886.45</v>
      </c>
      <c r="H110" s="123">
        <v>306449.24</v>
      </c>
      <c r="I110" s="123"/>
      <c r="K110" s="56">
        <v>44188.75</v>
      </c>
      <c r="L110" s="56">
        <v>255179.29</v>
      </c>
      <c r="M110" s="287"/>
      <c r="N110" s="56"/>
      <c r="O110" s="275">
        <v>0</v>
      </c>
      <c r="P110" s="275">
        <v>37822.379999999997</v>
      </c>
      <c r="Q110" s="275">
        <v>15000</v>
      </c>
      <c r="R110" s="275"/>
      <c r="U110" s="56">
        <v>0</v>
      </c>
      <c r="V110" s="56">
        <v>961037.76</v>
      </c>
      <c r="X110" s="100">
        <v>1614471.15</v>
      </c>
      <c r="Y110" s="100">
        <v>34700</v>
      </c>
      <c r="Z110" s="100">
        <v>3641.54</v>
      </c>
      <c r="AB110" s="100">
        <v>1489358.6</v>
      </c>
      <c r="AC110" s="100"/>
      <c r="AD110" s="100">
        <v>262507.57</v>
      </c>
      <c r="AE110" s="124">
        <v>2264098.6</v>
      </c>
      <c r="AI110" s="124">
        <v>904963.24</v>
      </c>
      <c r="AJ110" s="124">
        <v>125021</v>
      </c>
      <c r="AM110" s="124">
        <v>48532</v>
      </c>
      <c r="AN110" s="85">
        <f t="shared" si="7"/>
        <v>1066292.5900000001</v>
      </c>
      <c r="AO110" s="21">
        <f t="shared" si="8"/>
        <v>52822.38</v>
      </c>
      <c r="AP110" s="86">
        <f t="shared" si="9"/>
        <v>1013470.2100000001</v>
      </c>
      <c r="AQ110" s="24">
        <f t="shared" si="10"/>
        <v>3404678.86</v>
      </c>
      <c r="AR110" s="25">
        <f t="shared" si="11"/>
        <v>3342614.84</v>
      </c>
      <c r="AS110" s="16">
        <f t="shared" si="12"/>
        <v>62064.020000000019</v>
      </c>
    </row>
    <row r="111" spans="1:45" ht="14.4" thickBot="1" x14ac:dyDescent="0.3">
      <c r="A111" s="62" t="s">
        <v>323</v>
      </c>
      <c r="B111" s="62" t="s">
        <v>48</v>
      </c>
      <c r="C111" s="88">
        <v>2930</v>
      </c>
      <c r="D111" s="89" t="s">
        <v>917</v>
      </c>
      <c r="E111" s="56" t="s">
        <v>1698</v>
      </c>
      <c r="F111" s="123">
        <v>87782.04</v>
      </c>
      <c r="G111" s="123">
        <v>158924.78</v>
      </c>
      <c r="H111" s="123">
        <v>70617.03</v>
      </c>
      <c r="I111" s="123"/>
      <c r="K111" s="56">
        <v>41504.370000000003</v>
      </c>
      <c r="L111" s="56">
        <v>347117.25</v>
      </c>
      <c r="M111" s="287"/>
      <c r="N111" s="56"/>
      <c r="O111" s="275">
        <v>0</v>
      </c>
      <c r="P111" s="275">
        <v>33456.1</v>
      </c>
      <c r="Q111" s="275">
        <v>10000</v>
      </c>
      <c r="R111" s="275"/>
      <c r="S111" s="56">
        <v>161790</v>
      </c>
      <c r="U111" s="56">
        <v>0</v>
      </c>
      <c r="V111" s="56">
        <v>852668.5</v>
      </c>
      <c r="X111" s="100">
        <v>1006593.54</v>
      </c>
      <c r="Z111" s="100">
        <v>3641.04</v>
      </c>
      <c r="AB111" s="100">
        <v>936582.2</v>
      </c>
      <c r="AC111" s="100"/>
      <c r="AD111" s="100">
        <v>200888.33</v>
      </c>
      <c r="AE111" s="124">
        <v>1324022.2</v>
      </c>
      <c r="AI111" s="124">
        <v>829410.18</v>
      </c>
      <c r="AJ111" s="124">
        <v>148539.14000000001</v>
      </c>
      <c r="AN111" s="85">
        <f t="shared" si="7"/>
        <v>317323.84999999998</v>
      </c>
      <c r="AO111" s="21">
        <f t="shared" si="8"/>
        <v>43456.1</v>
      </c>
      <c r="AP111" s="86">
        <f t="shared" si="9"/>
        <v>273867.75</v>
      </c>
      <c r="AQ111" s="24">
        <f t="shared" si="10"/>
        <v>2147705.11</v>
      </c>
      <c r="AR111" s="25">
        <f t="shared" si="11"/>
        <v>2301971.52</v>
      </c>
      <c r="AS111" s="16">
        <f t="shared" si="12"/>
        <v>-154266.41000000015</v>
      </c>
    </row>
    <row r="112" spans="1:45" ht="14.4" thickBot="1" x14ac:dyDescent="0.3">
      <c r="A112" s="62" t="s">
        <v>323</v>
      </c>
      <c r="B112" s="62" t="s">
        <v>48</v>
      </c>
      <c r="C112" s="88">
        <v>1981</v>
      </c>
      <c r="D112" s="89" t="s">
        <v>918</v>
      </c>
      <c r="E112" s="56" t="s">
        <v>1699</v>
      </c>
      <c r="F112" s="123">
        <v>298223.37</v>
      </c>
      <c r="G112" s="123">
        <v>209371.45</v>
      </c>
      <c r="H112" s="123">
        <v>72656.47</v>
      </c>
      <c r="I112" s="123"/>
      <c r="K112" s="56">
        <v>689652.86</v>
      </c>
      <c r="L112" s="56">
        <v>139384.81</v>
      </c>
      <c r="M112" s="287"/>
      <c r="N112" s="56"/>
      <c r="O112" s="275">
        <v>0</v>
      </c>
      <c r="P112" s="275">
        <v>28155.23</v>
      </c>
      <c r="Q112" s="275"/>
      <c r="R112" s="275"/>
      <c r="S112" s="56">
        <v>132000</v>
      </c>
      <c r="U112" s="56">
        <v>7463.88</v>
      </c>
      <c r="V112" s="56">
        <v>1993338.97</v>
      </c>
      <c r="X112" s="100">
        <v>1076322.67</v>
      </c>
      <c r="Z112" s="100">
        <v>1718.88</v>
      </c>
      <c r="AB112" s="100">
        <v>1541694</v>
      </c>
      <c r="AC112" s="100"/>
      <c r="AD112" s="100">
        <v>159549.68</v>
      </c>
      <c r="AE112" s="124">
        <v>1867242</v>
      </c>
      <c r="AI112" s="124">
        <v>762990.05</v>
      </c>
      <c r="AJ112" s="124">
        <v>137724.85</v>
      </c>
      <c r="AM112" s="124">
        <v>21450</v>
      </c>
      <c r="AN112" s="85">
        <f t="shared" si="7"/>
        <v>580251.29</v>
      </c>
      <c r="AO112" s="21">
        <f t="shared" si="8"/>
        <v>28155.23</v>
      </c>
      <c r="AP112" s="86">
        <f t="shared" si="9"/>
        <v>552096.06000000006</v>
      </c>
      <c r="AQ112" s="24">
        <f t="shared" si="10"/>
        <v>2779285.23</v>
      </c>
      <c r="AR112" s="25">
        <f t="shared" si="11"/>
        <v>2789406.9</v>
      </c>
      <c r="AS112" s="16">
        <f t="shared" si="12"/>
        <v>-10121.669999999925</v>
      </c>
    </row>
    <row r="113" spans="1:45" ht="14.4" thickBot="1" x14ac:dyDescent="0.3">
      <c r="A113" s="62" t="s">
        <v>323</v>
      </c>
      <c r="B113" s="62" t="s">
        <v>48</v>
      </c>
      <c r="C113" s="88">
        <v>1907</v>
      </c>
      <c r="D113" s="89" t="s">
        <v>919</v>
      </c>
      <c r="E113" s="56" t="s">
        <v>1700</v>
      </c>
      <c r="F113" s="123">
        <v>298203.14</v>
      </c>
      <c r="G113" s="123">
        <v>309321.05</v>
      </c>
      <c r="H113" s="123">
        <v>113159.73</v>
      </c>
      <c r="I113" s="123"/>
      <c r="K113" s="56">
        <v>35228.31</v>
      </c>
      <c r="L113" s="56">
        <v>127852.2</v>
      </c>
      <c r="M113" s="287"/>
      <c r="N113" s="56"/>
      <c r="O113" s="275">
        <v>0</v>
      </c>
      <c r="P113" s="275">
        <v>31135.3</v>
      </c>
      <c r="Q113" s="275">
        <v>15000</v>
      </c>
      <c r="R113" s="275"/>
      <c r="S113" s="56">
        <v>0</v>
      </c>
      <c r="U113" s="56">
        <v>0</v>
      </c>
      <c r="V113" s="56">
        <v>3276385.87</v>
      </c>
      <c r="X113" s="100">
        <v>1275088.72</v>
      </c>
      <c r="Y113" s="100">
        <v>56658</v>
      </c>
      <c r="Z113" s="100">
        <v>2850.82</v>
      </c>
      <c r="AB113" s="100">
        <v>200474.5</v>
      </c>
      <c r="AC113" s="100"/>
      <c r="AD113" s="100">
        <v>182494.38</v>
      </c>
      <c r="AE113" s="124">
        <v>769650.5</v>
      </c>
      <c r="AI113" s="124">
        <v>762323.95</v>
      </c>
      <c r="AJ113" s="124">
        <v>226755.31</v>
      </c>
      <c r="AN113" s="85">
        <f t="shared" si="7"/>
        <v>720683.91999999993</v>
      </c>
      <c r="AO113" s="21">
        <f t="shared" si="8"/>
        <v>46135.3</v>
      </c>
      <c r="AP113" s="86">
        <f t="shared" si="9"/>
        <v>674548.61999999988</v>
      </c>
      <c r="AQ113" s="24">
        <f t="shared" si="10"/>
        <v>1717566.42</v>
      </c>
      <c r="AR113" s="25">
        <f t="shared" si="11"/>
        <v>1758729.76</v>
      </c>
      <c r="AS113" s="16">
        <f t="shared" si="12"/>
        <v>-41163.340000000084</v>
      </c>
    </row>
    <row r="114" spans="1:45" ht="14.4" thickBot="1" x14ac:dyDescent="0.3">
      <c r="A114" s="62" t="s">
        <v>323</v>
      </c>
      <c r="B114" s="62" t="s">
        <v>48</v>
      </c>
      <c r="C114" s="88">
        <v>3127</v>
      </c>
      <c r="D114" s="89" t="s">
        <v>920</v>
      </c>
      <c r="E114" s="56" t="s">
        <v>1701</v>
      </c>
      <c r="F114" s="123">
        <v>97593.46</v>
      </c>
      <c r="G114" s="123">
        <v>180856.79</v>
      </c>
      <c r="H114" s="123">
        <v>182267.09</v>
      </c>
      <c r="I114" s="123">
        <v>0</v>
      </c>
      <c r="K114" s="56">
        <v>941559.46</v>
      </c>
      <c r="L114" s="56">
        <v>866076.4</v>
      </c>
      <c r="M114" s="287"/>
      <c r="N114" s="56"/>
      <c r="O114" s="275">
        <v>0</v>
      </c>
      <c r="P114" s="275">
        <v>29725.200000000001</v>
      </c>
      <c r="Q114" s="275">
        <v>0</v>
      </c>
      <c r="R114" s="275">
        <v>186.18</v>
      </c>
      <c r="S114" s="56">
        <v>0</v>
      </c>
      <c r="U114" s="56">
        <v>0</v>
      </c>
      <c r="V114" s="56">
        <v>3690825.96</v>
      </c>
      <c r="X114" s="100">
        <v>1171846.1100000001</v>
      </c>
      <c r="Y114" s="100">
        <v>405749</v>
      </c>
      <c r="Z114" s="100">
        <v>1375.11</v>
      </c>
      <c r="AB114" s="100">
        <v>1382892</v>
      </c>
      <c r="AC114" s="100"/>
      <c r="AD114" s="100">
        <v>289681.33</v>
      </c>
      <c r="AE114" s="124">
        <v>1844496</v>
      </c>
      <c r="AI114" s="124">
        <v>1072455.2</v>
      </c>
      <c r="AJ114" s="124">
        <v>350694.36</v>
      </c>
      <c r="AN114" s="85">
        <f t="shared" si="7"/>
        <v>460717.33999999997</v>
      </c>
      <c r="AO114" s="21">
        <f t="shared" si="8"/>
        <v>29911.38</v>
      </c>
      <c r="AP114" s="86">
        <f t="shared" si="9"/>
        <v>430805.95999999996</v>
      </c>
      <c r="AQ114" s="24">
        <f t="shared" si="10"/>
        <v>3251543.5500000003</v>
      </c>
      <c r="AR114" s="25">
        <f t="shared" si="11"/>
        <v>3267645.56</v>
      </c>
      <c r="AS114" s="16">
        <f t="shared" si="12"/>
        <v>-16102.009999999776</v>
      </c>
    </row>
    <row r="115" spans="1:45" ht="14.4" thickBot="1" x14ac:dyDescent="0.3">
      <c r="A115" s="62" t="s">
        <v>323</v>
      </c>
      <c r="B115" s="62" t="s">
        <v>48</v>
      </c>
      <c r="C115" s="88">
        <v>2860</v>
      </c>
      <c r="D115" s="89" t="s">
        <v>921</v>
      </c>
      <c r="E115" s="56" t="s">
        <v>1702</v>
      </c>
      <c r="F115" s="123">
        <v>604343.39</v>
      </c>
      <c r="G115" s="123">
        <v>270135.40000000002</v>
      </c>
      <c r="H115" s="123">
        <v>74141.13</v>
      </c>
      <c r="I115" s="123"/>
      <c r="K115" s="56">
        <v>152264.29</v>
      </c>
      <c r="L115" s="56">
        <v>187989.66</v>
      </c>
      <c r="M115" s="287"/>
      <c r="N115" s="56"/>
      <c r="O115" s="275">
        <v>0</v>
      </c>
      <c r="P115" s="275">
        <v>31400</v>
      </c>
      <c r="Q115" s="275"/>
      <c r="R115" s="275"/>
      <c r="S115" s="56">
        <v>81500</v>
      </c>
      <c r="U115" s="56">
        <v>0</v>
      </c>
      <c r="V115" s="56">
        <v>1854865.59</v>
      </c>
      <c r="X115" s="100">
        <v>1214883.8700000001</v>
      </c>
      <c r="Y115" s="100">
        <v>18500</v>
      </c>
      <c r="Z115" s="100">
        <v>4370.71</v>
      </c>
      <c r="AB115" s="100">
        <v>1148578.5</v>
      </c>
      <c r="AC115" s="100"/>
      <c r="AD115" s="100">
        <v>187936.46</v>
      </c>
      <c r="AE115" s="124">
        <v>1521124.25</v>
      </c>
      <c r="AI115" s="124">
        <v>1124588.92</v>
      </c>
      <c r="AJ115" s="124">
        <v>129280.77</v>
      </c>
      <c r="AM115" s="124">
        <v>100000</v>
      </c>
      <c r="AN115" s="85">
        <f t="shared" si="7"/>
        <v>948619.92</v>
      </c>
      <c r="AO115" s="21">
        <f t="shared" si="8"/>
        <v>31400</v>
      </c>
      <c r="AP115" s="86">
        <f t="shared" si="9"/>
        <v>917219.92</v>
      </c>
      <c r="AQ115" s="24">
        <f t="shared" si="10"/>
        <v>2574269.54</v>
      </c>
      <c r="AR115" s="25">
        <f t="shared" si="11"/>
        <v>2874993.94</v>
      </c>
      <c r="AS115" s="16">
        <f t="shared" si="12"/>
        <v>-300724.39999999991</v>
      </c>
    </row>
    <row r="116" spans="1:45" ht="14.4" thickBot="1" x14ac:dyDescent="0.3">
      <c r="A116" s="62" t="s">
        <v>323</v>
      </c>
      <c r="B116" s="62" t="s">
        <v>48</v>
      </c>
      <c r="C116" s="88">
        <v>3321</v>
      </c>
      <c r="D116" s="89" t="s">
        <v>922</v>
      </c>
      <c r="E116" s="56" t="s">
        <v>1703</v>
      </c>
      <c r="F116" s="123">
        <v>913007.68</v>
      </c>
      <c r="G116" s="123">
        <v>250350.84</v>
      </c>
      <c r="H116" s="123">
        <v>195635.78</v>
      </c>
      <c r="I116" s="123"/>
      <c r="K116" s="56">
        <v>456760.43</v>
      </c>
      <c r="L116" s="56">
        <v>964055.49</v>
      </c>
      <c r="M116" s="287"/>
      <c r="N116" s="56"/>
      <c r="O116" s="275">
        <v>0</v>
      </c>
      <c r="P116" s="275">
        <v>22671.3</v>
      </c>
      <c r="Q116" s="275">
        <v>5000</v>
      </c>
      <c r="R116" s="275">
        <v>40000</v>
      </c>
      <c r="S116" s="56">
        <v>456242</v>
      </c>
      <c r="U116" s="56">
        <v>0</v>
      </c>
      <c r="V116" s="56">
        <v>1808375.97</v>
      </c>
      <c r="X116" s="100">
        <v>2078434.65</v>
      </c>
      <c r="Y116" s="100">
        <v>165000</v>
      </c>
      <c r="Z116" s="100">
        <v>3638.37</v>
      </c>
      <c r="AB116" s="100">
        <v>829961.8</v>
      </c>
      <c r="AC116" s="100"/>
      <c r="AD116" s="100">
        <v>182365.03</v>
      </c>
      <c r="AE116" s="124">
        <v>1251197.8</v>
      </c>
      <c r="AI116" s="124">
        <v>1121990.6399999999</v>
      </c>
      <c r="AJ116" s="124">
        <v>276261.11</v>
      </c>
      <c r="AN116" s="85">
        <f t="shared" si="7"/>
        <v>1358994.3</v>
      </c>
      <c r="AO116" s="21">
        <f t="shared" si="8"/>
        <v>67671.3</v>
      </c>
      <c r="AP116" s="86">
        <f t="shared" si="9"/>
        <v>1291323</v>
      </c>
      <c r="AQ116" s="24">
        <f t="shared" si="10"/>
        <v>3259399.85</v>
      </c>
      <c r="AR116" s="25">
        <f t="shared" si="11"/>
        <v>2649449.5499999998</v>
      </c>
      <c r="AS116" s="16">
        <f t="shared" si="12"/>
        <v>609950.30000000028</v>
      </c>
    </row>
    <row r="117" spans="1:45" ht="14.4" thickBot="1" x14ac:dyDescent="0.3">
      <c r="A117" s="62" t="s">
        <v>323</v>
      </c>
      <c r="B117" s="62" t="s">
        <v>48</v>
      </c>
      <c r="C117" s="88">
        <v>3558</v>
      </c>
      <c r="D117" s="89" t="s">
        <v>923</v>
      </c>
      <c r="E117" s="56" t="s">
        <v>1704</v>
      </c>
      <c r="F117" s="123">
        <v>299205.28000000003</v>
      </c>
      <c r="G117" s="123">
        <v>232344.75</v>
      </c>
      <c r="H117" s="123">
        <v>207322.55</v>
      </c>
      <c r="I117" s="123"/>
      <c r="K117" s="56">
        <v>341831.39</v>
      </c>
      <c r="L117" s="56">
        <v>469667.68</v>
      </c>
      <c r="M117" s="287"/>
      <c r="N117" s="56"/>
      <c r="O117" s="275">
        <v>2200</v>
      </c>
      <c r="P117" s="275">
        <v>35211.99</v>
      </c>
      <c r="Q117" s="275">
        <v>15000</v>
      </c>
      <c r="R117" s="275"/>
      <c r="S117" s="56">
        <v>112120</v>
      </c>
      <c r="U117" s="56">
        <v>18285.009999999998</v>
      </c>
      <c r="V117" s="56">
        <v>2329931.42</v>
      </c>
      <c r="X117" s="100">
        <v>1234945.43</v>
      </c>
      <c r="Y117" s="100">
        <v>212440</v>
      </c>
      <c r="Z117" s="100">
        <v>2465.0700000000002</v>
      </c>
      <c r="AB117" s="100">
        <v>1580880</v>
      </c>
      <c r="AC117" s="100"/>
      <c r="AD117" s="100">
        <v>234072.52</v>
      </c>
      <c r="AE117" s="124">
        <v>1998040</v>
      </c>
      <c r="AI117" s="124">
        <v>917399.08</v>
      </c>
      <c r="AJ117" s="124">
        <v>253449.01</v>
      </c>
      <c r="AN117" s="85">
        <f t="shared" si="7"/>
        <v>738872.58000000007</v>
      </c>
      <c r="AO117" s="21">
        <f t="shared" si="8"/>
        <v>52411.99</v>
      </c>
      <c r="AP117" s="86">
        <f t="shared" si="9"/>
        <v>686460.59000000008</v>
      </c>
      <c r="AQ117" s="24">
        <f t="shared" si="10"/>
        <v>3264803.02</v>
      </c>
      <c r="AR117" s="25">
        <f t="shared" si="11"/>
        <v>3168888.09</v>
      </c>
      <c r="AS117" s="16">
        <f t="shared" si="12"/>
        <v>95914.930000000168</v>
      </c>
    </row>
    <row r="118" spans="1:45" ht="14.4" thickBot="1" x14ac:dyDescent="0.3">
      <c r="A118" s="62" t="s">
        <v>323</v>
      </c>
      <c r="B118" s="62" t="s">
        <v>48</v>
      </c>
      <c r="C118" s="88">
        <v>1774</v>
      </c>
      <c r="D118" s="89" t="s">
        <v>924</v>
      </c>
      <c r="E118" s="56" t="s">
        <v>1705</v>
      </c>
      <c r="F118" s="123">
        <v>42679.83</v>
      </c>
      <c r="G118" s="123">
        <v>98086.92</v>
      </c>
      <c r="H118" s="123">
        <v>15323.8</v>
      </c>
      <c r="I118" s="123"/>
      <c r="K118" s="56">
        <v>1496867.18</v>
      </c>
      <c r="L118" s="56">
        <v>407574.51</v>
      </c>
      <c r="M118" s="287"/>
      <c r="N118" s="56"/>
      <c r="O118" s="275">
        <v>303000</v>
      </c>
      <c r="P118" s="275">
        <v>28462.62</v>
      </c>
      <c r="Q118" s="275">
        <v>15000</v>
      </c>
      <c r="R118" s="275">
        <v>0</v>
      </c>
      <c r="S118" s="56">
        <v>100500</v>
      </c>
      <c r="U118" s="56">
        <v>0</v>
      </c>
      <c r="V118" s="56">
        <v>857017.52</v>
      </c>
      <c r="X118" s="100">
        <v>1071837.81</v>
      </c>
      <c r="Y118" s="100">
        <v>5000</v>
      </c>
      <c r="Z118" s="100">
        <v>874.87</v>
      </c>
      <c r="AB118" s="100">
        <v>779109.1</v>
      </c>
      <c r="AC118" s="100"/>
      <c r="AD118" s="100">
        <v>1264534.75</v>
      </c>
      <c r="AE118" s="124">
        <v>1288877.1000000001</v>
      </c>
      <c r="AI118" s="124">
        <v>2174440.9</v>
      </c>
      <c r="AJ118" s="124">
        <v>192869.39</v>
      </c>
      <c r="AN118" s="85">
        <f t="shared" si="7"/>
        <v>156090.54999999999</v>
      </c>
      <c r="AO118" s="21">
        <f t="shared" si="8"/>
        <v>346462.62</v>
      </c>
      <c r="AP118" s="86">
        <f t="shared" si="9"/>
        <v>-190372.07</v>
      </c>
      <c r="AQ118" s="24">
        <f t="shared" si="10"/>
        <v>3121356.5300000003</v>
      </c>
      <c r="AR118" s="25">
        <f t="shared" si="11"/>
        <v>3656187.39</v>
      </c>
      <c r="AS118" s="16">
        <f t="shared" si="12"/>
        <v>-534830.85999999987</v>
      </c>
    </row>
    <row r="119" spans="1:45" ht="14.4" thickBot="1" x14ac:dyDescent="0.3">
      <c r="A119" s="62" t="s">
        <v>323</v>
      </c>
      <c r="B119" s="62" t="s">
        <v>48</v>
      </c>
      <c r="C119" s="88">
        <v>1942</v>
      </c>
      <c r="D119" s="89" t="s">
        <v>925</v>
      </c>
      <c r="E119" s="56" t="s">
        <v>1788</v>
      </c>
      <c r="F119" s="123">
        <v>23275.8</v>
      </c>
      <c r="G119" s="123">
        <v>114366.63</v>
      </c>
      <c r="H119" s="123">
        <v>139597.73000000001</v>
      </c>
      <c r="I119" s="123"/>
      <c r="K119" s="56">
        <v>1012625.05</v>
      </c>
      <c r="L119" s="56">
        <v>110952.09</v>
      </c>
      <c r="M119" s="287"/>
      <c r="N119" s="56"/>
      <c r="O119" s="275">
        <v>180000</v>
      </c>
      <c r="P119" s="275">
        <v>26982.9</v>
      </c>
      <c r="Q119" s="275"/>
      <c r="R119" s="275">
        <v>604.15</v>
      </c>
      <c r="S119" s="56">
        <v>40000</v>
      </c>
      <c r="U119" s="56">
        <v>33644.99</v>
      </c>
      <c r="V119" s="56">
        <v>2768353.45</v>
      </c>
      <c r="X119" s="100">
        <v>1044884.96</v>
      </c>
      <c r="Y119" s="100">
        <v>96118</v>
      </c>
      <c r="Z119" s="100">
        <v>1254.3699999999999</v>
      </c>
      <c r="AB119" s="100">
        <v>657468</v>
      </c>
      <c r="AC119" s="100"/>
      <c r="AD119" s="100">
        <v>189768.89</v>
      </c>
      <c r="AE119" s="124">
        <v>980316</v>
      </c>
      <c r="AI119" s="124">
        <v>1223963.67</v>
      </c>
      <c r="AJ119" s="124">
        <v>268810.96999999997</v>
      </c>
      <c r="AN119" s="85">
        <f t="shared" si="7"/>
        <v>277240.16000000003</v>
      </c>
      <c r="AO119" s="21">
        <f t="shared" si="8"/>
        <v>207587.05</v>
      </c>
      <c r="AP119" s="86">
        <f t="shared" si="9"/>
        <v>69653.110000000044</v>
      </c>
      <c r="AQ119" s="24">
        <f t="shared" si="10"/>
        <v>1989494.2200000002</v>
      </c>
      <c r="AR119" s="25">
        <f t="shared" si="11"/>
        <v>2473090.6399999997</v>
      </c>
      <c r="AS119" s="16">
        <f t="shared" si="12"/>
        <v>-483596.41999999946</v>
      </c>
    </row>
    <row r="120" spans="1:45" ht="14.4" thickBot="1" x14ac:dyDescent="0.3">
      <c r="A120" s="62" t="s">
        <v>323</v>
      </c>
      <c r="B120" s="62" t="s">
        <v>48</v>
      </c>
      <c r="C120" s="88">
        <v>2702</v>
      </c>
      <c r="D120" s="89" t="s">
        <v>926</v>
      </c>
      <c r="E120" s="56" t="s">
        <v>1789</v>
      </c>
      <c r="F120" s="123">
        <v>23737.62</v>
      </c>
      <c r="G120" s="123">
        <v>64392.800000000003</v>
      </c>
      <c r="H120" s="123">
        <v>44755.92</v>
      </c>
      <c r="I120" s="123"/>
      <c r="K120" s="56">
        <v>379383.73</v>
      </c>
      <c r="L120" s="56">
        <v>147081.32</v>
      </c>
      <c r="M120" s="287"/>
      <c r="N120" s="56"/>
      <c r="O120" s="275">
        <v>100000</v>
      </c>
      <c r="P120" s="275">
        <v>24870</v>
      </c>
      <c r="Q120" s="275">
        <v>0</v>
      </c>
      <c r="R120" s="275"/>
      <c r="S120" s="56">
        <v>43050</v>
      </c>
      <c r="U120" s="56">
        <v>0</v>
      </c>
      <c r="V120" s="56">
        <v>3313708.59</v>
      </c>
      <c r="X120" s="100">
        <v>1024461.86</v>
      </c>
      <c r="Z120" s="100">
        <v>1018.2</v>
      </c>
      <c r="AB120" s="100">
        <v>1409913.81</v>
      </c>
      <c r="AC120" s="100"/>
      <c r="AD120" s="100">
        <v>224862.07999999999</v>
      </c>
      <c r="AE120" s="124">
        <v>2024259.81</v>
      </c>
      <c r="AI120" s="124">
        <v>999731.63</v>
      </c>
      <c r="AJ120" s="124">
        <v>77233.759999999995</v>
      </c>
      <c r="AN120" s="85">
        <f t="shared" si="7"/>
        <v>132886.34</v>
      </c>
      <c r="AO120" s="21">
        <f t="shared" si="8"/>
        <v>124870</v>
      </c>
      <c r="AP120" s="86">
        <f t="shared" si="9"/>
        <v>8016.3399999999965</v>
      </c>
      <c r="AQ120" s="24">
        <f t="shared" si="10"/>
        <v>2660255.9500000002</v>
      </c>
      <c r="AR120" s="25">
        <f t="shared" si="11"/>
        <v>3101225.1999999997</v>
      </c>
      <c r="AS120" s="16">
        <f t="shared" si="12"/>
        <v>-440969.24999999953</v>
      </c>
    </row>
    <row r="121" spans="1:45" ht="14.4" thickBot="1" x14ac:dyDescent="0.3">
      <c r="A121" s="62" t="s">
        <v>323</v>
      </c>
      <c r="B121" s="62" t="s">
        <v>48</v>
      </c>
      <c r="C121" s="88">
        <v>2772</v>
      </c>
      <c r="D121" s="89" t="s">
        <v>927</v>
      </c>
      <c r="E121" s="56" t="s">
        <v>1801</v>
      </c>
      <c r="F121" s="123">
        <v>209835.46</v>
      </c>
      <c r="G121" s="123">
        <v>124078.81</v>
      </c>
      <c r="H121" s="123">
        <v>94808.02</v>
      </c>
      <c r="I121" s="123"/>
      <c r="K121" s="56">
        <v>740110.49</v>
      </c>
      <c r="L121" s="56">
        <v>74677.45</v>
      </c>
      <c r="M121" s="287"/>
      <c r="N121" s="56"/>
      <c r="O121" s="275">
        <v>0</v>
      </c>
      <c r="P121" s="275">
        <v>18978.48</v>
      </c>
      <c r="Q121" s="275">
        <v>120000</v>
      </c>
      <c r="R121" s="275"/>
      <c r="U121" s="56">
        <v>0</v>
      </c>
      <c r="V121" s="56">
        <v>3532326.06</v>
      </c>
      <c r="X121" s="100">
        <v>982871.77</v>
      </c>
      <c r="Y121" s="100">
        <v>150000</v>
      </c>
      <c r="Z121" s="100">
        <v>1973.27</v>
      </c>
      <c r="AB121" s="100">
        <v>1086246</v>
      </c>
      <c r="AC121" s="100"/>
      <c r="AD121" s="100">
        <v>208732.12</v>
      </c>
      <c r="AE121" s="124">
        <v>1416130</v>
      </c>
      <c r="AG121" s="124">
        <v>0</v>
      </c>
      <c r="AI121" s="124">
        <v>928105.23</v>
      </c>
      <c r="AJ121" s="124">
        <v>193819.6</v>
      </c>
      <c r="AN121" s="85">
        <f t="shared" si="7"/>
        <v>428722.29000000004</v>
      </c>
      <c r="AO121" s="21">
        <f t="shared" si="8"/>
        <v>138978.48000000001</v>
      </c>
      <c r="AP121" s="86">
        <f t="shared" si="9"/>
        <v>289743.81000000006</v>
      </c>
      <c r="AQ121" s="24">
        <f t="shared" si="10"/>
        <v>2429823.16</v>
      </c>
      <c r="AR121" s="25">
        <f t="shared" si="11"/>
        <v>2538054.83</v>
      </c>
      <c r="AS121" s="16">
        <f t="shared" si="12"/>
        <v>-108231.66999999993</v>
      </c>
    </row>
    <row r="122" spans="1:45" ht="14.4" thickBot="1" x14ac:dyDescent="0.3">
      <c r="A122" s="62" t="s">
        <v>39</v>
      </c>
      <c r="B122" s="62" t="s">
        <v>40</v>
      </c>
      <c r="C122" s="88">
        <v>6140</v>
      </c>
      <c r="D122" s="89" t="s">
        <v>928</v>
      </c>
      <c r="E122" s="56" t="s">
        <v>1706</v>
      </c>
      <c r="F122" s="123">
        <v>572083.5</v>
      </c>
      <c r="G122" s="123">
        <v>0</v>
      </c>
      <c r="H122" s="123">
        <v>123428.27</v>
      </c>
      <c r="I122" s="123"/>
      <c r="K122" s="56">
        <v>1204031.53</v>
      </c>
      <c r="L122" s="56">
        <v>613085.52</v>
      </c>
      <c r="M122" s="287"/>
      <c r="N122" s="56"/>
      <c r="O122" s="275">
        <v>0</v>
      </c>
      <c r="P122" s="275">
        <v>42127.53</v>
      </c>
      <c r="Q122" s="275"/>
      <c r="R122" s="275">
        <v>0</v>
      </c>
      <c r="S122" s="56">
        <v>165000</v>
      </c>
      <c r="U122" s="56">
        <v>552597.43000000005</v>
      </c>
      <c r="V122" s="56">
        <v>1454124.22</v>
      </c>
      <c r="X122" s="100">
        <v>1941795.78</v>
      </c>
      <c r="Y122" s="100">
        <v>138000</v>
      </c>
      <c r="Z122" s="100">
        <v>847.39</v>
      </c>
      <c r="AB122" s="100">
        <v>1325583</v>
      </c>
      <c r="AC122" s="100"/>
      <c r="AD122" s="100">
        <v>272800</v>
      </c>
      <c r="AE122" s="124">
        <v>2337453</v>
      </c>
      <c r="AI122" s="124">
        <v>843358.03</v>
      </c>
      <c r="AJ122" s="124">
        <v>335714.64</v>
      </c>
      <c r="AM122" s="124">
        <v>500</v>
      </c>
      <c r="AN122" s="85">
        <f t="shared" si="7"/>
        <v>695511.77</v>
      </c>
      <c r="AO122" s="21">
        <f t="shared" si="8"/>
        <v>42127.53</v>
      </c>
      <c r="AP122" s="86">
        <f t="shared" si="9"/>
        <v>653384.24</v>
      </c>
      <c r="AQ122" s="24">
        <f t="shared" si="10"/>
        <v>3679026.17</v>
      </c>
      <c r="AR122" s="25">
        <f t="shared" si="11"/>
        <v>3517025.6700000004</v>
      </c>
      <c r="AS122" s="16">
        <f t="shared" si="12"/>
        <v>162000.49999999953</v>
      </c>
    </row>
    <row r="123" spans="1:45" ht="14.4" thickBot="1" x14ac:dyDescent="0.3">
      <c r="A123" s="62" t="s">
        <v>39</v>
      </c>
      <c r="B123" s="62" t="s">
        <v>40</v>
      </c>
      <c r="C123" s="88">
        <v>5316</v>
      </c>
      <c r="D123" s="89" t="s">
        <v>929</v>
      </c>
      <c r="E123" s="56" t="s">
        <v>1707</v>
      </c>
      <c r="F123" s="123">
        <v>468503.39</v>
      </c>
      <c r="G123" s="123">
        <v>0</v>
      </c>
      <c r="H123" s="123">
        <v>146739.42000000001</v>
      </c>
      <c r="I123" s="123"/>
      <c r="K123" s="56">
        <v>155393.35</v>
      </c>
      <c r="L123" s="56">
        <v>321931.42</v>
      </c>
      <c r="M123" s="287"/>
      <c r="N123" s="56"/>
      <c r="O123" s="275">
        <v>0</v>
      </c>
      <c r="P123" s="275">
        <v>38100</v>
      </c>
      <c r="Q123" s="275"/>
      <c r="R123" s="275">
        <v>29.54</v>
      </c>
      <c r="S123" s="56">
        <v>94000</v>
      </c>
      <c r="U123" s="56">
        <v>-10</v>
      </c>
      <c r="V123" s="56">
        <v>5145573.0199999996</v>
      </c>
      <c r="X123" s="100">
        <v>1693850.07</v>
      </c>
      <c r="Y123" s="100">
        <v>101500</v>
      </c>
      <c r="Z123" s="100">
        <v>728.75</v>
      </c>
      <c r="AB123" s="100">
        <v>2036755.6</v>
      </c>
      <c r="AC123" s="100"/>
      <c r="AD123" s="100">
        <v>448150</v>
      </c>
      <c r="AE123" s="124">
        <v>2878455.6</v>
      </c>
      <c r="AI123" s="124">
        <v>562799.63</v>
      </c>
      <c r="AJ123" s="124">
        <v>248788.58</v>
      </c>
      <c r="AN123" s="85">
        <f t="shared" si="7"/>
        <v>615242.81000000006</v>
      </c>
      <c r="AO123" s="21">
        <f t="shared" si="8"/>
        <v>38129.54</v>
      </c>
      <c r="AP123" s="86">
        <f t="shared" si="9"/>
        <v>577113.27</v>
      </c>
      <c r="AQ123" s="24">
        <f t="shared" si="10"/>
        <v>4280984.42</v>
      </c>
      <c r="AR123" s="25">
        <f t="shared" si="11"/>
        <v>3690043.81</v>
      </c>
      <c r="AS123" s="16">
        <f t="shared" si="12"/>
        <v>590940.60999999987</v>
      </c>
    </row>
    <row r="124" spans="1:45" ht="14.4" thickBot="1" x14ac:dyDescent="0.3">
      <c r="A124" s="62" t="s">
        <v>39</v>
      </c>
      <c r="B124" s="62" t="s">
        <v>40</v>
      </c>
      <c r="C124" s="88">
        <v>1456</v>
      </c>
      <c r="D124" s="89" t="s">
        <v>930</v>
      </c>
      <c r="E124" s="56" t="s">
        <v>1708</v>
      </c>
      <c r="F124" s="123">
        <v>131985.04999999999</v>
      </c>
      <c r="G124" s="123">
        <v>0</v>
      </c>
      <c r="H124" s="123">
        <v>53281.599999999999</v>
      </c>
      <c r="I124" s="123"/>
      <c r="K124" s="56">
        <v>-127476</v>
      </c>
      <c r="L124" s="56">
        <v>-1105.03</v>
      </c>
      <c r="M124" s="287"/>
      <c r="N124" s="56"/>
      <c r="P124" s="275">
        <v>33200</v>
      </c>
      <c r="Q124" s="275"/>
      <c r="R124" s="275">
        <v>106000</v>
      </c>
      <c r="U124" s="56">
        <v>-10</v>
      </c>
      <c r="V124" s="56">
        <v>2682156.09</v>
      </c>
      <c r="X124" s="100">
        <v>933713.8</v>
      </c>
      <c r="Z124" s="100">
        <v>339.47</v>
      </c>
      <c r="AB124" s="100">
        <v>365409.9</v>
      </c>
      <c r="AC124" s="100"/>
      <c r="AD124" s="100">
        <v>105600</v>
      </c>
      <c r="AE124" s="124">
        <v>838055.9</v>
      </c>
      <c r="AG124" s="124">
        <v>9640</v>
      </c>
      <c r="AI124" s="124">
        <v>509339.2</v>
      </c>
      <c r="AJ124" s="124">
        <v>143581.19</v>
      </c>
      <c r="AN124" s="85">
        <f t="shared" si="7"/>
        <v>185266.65</v>
      </c>
      <c r="AO124" s="21">
        <f t="shared" si="8"/>
        <v>139200</v>
      </c>
      <c r="AP124" s="86">
        <f t="shared" si="9"/>
        <v>46066.649999999994</v>
      </c>
      <c r="AQ124" s="24">
        <f t="shared" si="10"/>
        <v>1405063.17</v>
      </c>
      <c r="AR124" s="25">
        <f t="shared" si="11"/>
        <v>1500616.29</v>
      </c>
      <c r="AS124" s="16">
        <f t="shared" si="12"/>
        <v>-95553.120000000112</v>
      </c>
    </row>
    <row r="125" spans="1:45" ht="14.4" thickBot="1" x14ac:dyDescent="0.3">
      <c r="A125" s="62" t="s">
        <v>39</v>
      </c>
      <c r="B125" s="62" t="s">
        <v>40</v>
      </c>
      <c r="C125" s="88">
        <v>2839</v>
      </c>
      <c r="D125" s="89" t="s">
        <v>931</v>
      </c>
      <c r="E125" s="56" t="s">
        <v>1709</v>
      </c>
      <c r="F125" s="123">
        <v>235041.62</v>
      </c>
      <c r="G125" s="123">
        <v>0</v>
      </c>
      <c r="H125" s="123">
        <v>32434.720000000001</v>
      </c>
      <c r="I125" s="123"/>
      <c r="K125" s="56">
        <v>620603.28</v>
      </c>
      <c r="L125" s="56">
        <v>47853.99</v>
      </c>
      <c r="M125" s="287"/>
      <c r="N125" s="56"/>
      <c r="O125" s="275">
        <v>0</v>
      </c>
      <c r="P125" s="275">
        <v>26131.3</v>
      </c>
      <c r="Q125" s="275"/>
      <c r="R125" s="275"/>
      <c r="S125" s="56">
        <v>0</v>
      </c>
      <c r="U125" s="56">
        <v>-10</v>
      </c>
      <c r="V125" s="56">
        <v>2132666.9300000002</v>
      </c>
      <c r="X125" s="100">
        <v>1004986.31</v>
      </c>
      <c r="Y125" s="100">
        <v>65000</v>
      </c>
      <c r="Z125" s="100">
        <v>914.82</v>
      </c>
      <c r="AB125" s="100">
        <v>1082850</v>
      </c>
      <c r="AC125" s="100"/>
      <c r="AD125" s="100">
        <v>22000</v>
      </c>
      <c r="AE125" s="124">
        <v>1381840</v>
      </c>
      <c r="AI125" s="124">
        <v>686507.21</v>
      </c>
      <c r="AJ125" s="124">
        <v>106479.64</v>
      </c>
      <c r="AN125" s="85">
        <f t="shared" si="7"/>
        <v>267476.33999999997</v>
      </c>
      <c r="AO125" s="21">
        <f t="shared" si="8"/>
        <v>26131.3</v>
      </c>
      <c r="AP125" s="86">
        <f t="shared" si="9"/>
        <v>241345.03999999998</v>
      </c>
      <c r="AQ125" s="24">
        <f t="shared" si="10"/>
        <v>2175751.13</v>
      </c>
      <c r="AR125" s="25">
        <f t="shared" si="11"/>
        <v>2174826.85</v>
      </c>
      <c r="AS125" s="16">
        <f t="shared" si="12"/>
        <v>924.27999999979511</v>
      </c>
    </row>
    <row r="126" spans="1:45" ht="14.4" thickBot="1" x14ac:dyDescent="0.3">
      <c r="A126" s="62" t="s">
        <v>39</v>
      </c>
      <c r="B126" s="62" t="s">
        <v>40</v>
      </c>
      <c r="C126" s="88">
        <v>4801</v>
      </c>
      <c r="D126" s="89" t="s">
        <v>932</v>
      </c>
      <c r="E126" s="56" t="s">
        <v>1710</v>
      </c>
      <c r="F126" s="123">
        <v>938232.82</v>
      </c>
      <c r="G126" s="123">
        <v>9581.4599999999991</v>
      </c>
      <c r="H126" s="123">
        <v>135271.29999999999</v>
      </c>
      <c r="I126" s="123"/>
      <c r="K126" s="56">
        <v>951947.87</v>
      </c>
      <c r="L126" s="56">
        <v>297478.86</v>
      </c>
      <c r="M126" s="287"/>
      <c r="N126" s="56"/>
      <c r="O126" s="275">
        <v>0</v>
      </c>
      <c r="P126" s="275">
        <v>47848.800000000003</v>
      </c>
      <c r="Q126" s="275"/>
      <c r="R126" s="275">
        <v>347.92</v>
      </c>
      <c r="S126" s="56">
        <v>100000</v>
      </c>
      <c r="U126" s="56">
        <v>-10</v>
      </c>
      <c r="V126" s="56">
        <v>2748053.22</v>
      </c>
      <c r="X126" s="100">
        <v>2242332.42</v>
      </c>
      <c r="Y126" s="100">
        <v>105000</v>
      </c>
      <c r="Z126" s="100">
        <v>2268.6</v>
      </c>
      <c r="AB126" s="100">
        <v>1301433</v>
      </c>
      <c r="AC126" s="100"/>
      <c r="AD126" s="100">
        <v>199600</v>
      </c>
      <c r="AE126" s="124">
        <v>2150933</v>
      </c>
      <c r="AI126" s="124">
        <v>1034700.88</v>
      </c>
      <c r="AJ126" s="124">
        <v>154454.64000000001</v>
      </c>
      <c r="AM126" s="124">
        <v>500</v>
      </c>
      <c r="AN126" s="85">
        <f t="shared" si="7"/>
        <v>1083085.5799999998</v>
      </c>
      <c r="AO126" s="21">
        <f t="shared" si="8"/>
        <v>48196.72</v>
      </c>
      <c r="AP126" s="86">
        <f t="shared" si="9"/>
        <v>1034888.8599999999</v>
      </c>
      <c r="AQ126" s="24">
        <f t="shared" si="10"/>
        <v>3850634.02</v>
      </c>
      <c r="AR126" s="25">
        <f t="shared" si="11"/>
        <v>3340588.52</v>
      </c>
      <c r="AS126" s="16">
        <f t="shared" si="12"/>
        <v>510045.5</v>
      </c>
    </row>
    <row r="127" spans="1:45" ht="14.4" thickBot="1" x14ac:dyDescent="0.3">
      <c r="A127" s="62" t="s">
        <v>39</v>
      </c>
      <c r="B127" s="62" t="s">
        <v>40</v>
      </c>
      <c r="C127" s="88">
        <v>3761</v>
      </c>
      <c r="D127" s="89" t="s">
        <v>933</v>
      </c>
      <c r="E127" s="56" t="s">
        <v>1711</v>
      </c>
      <c r="F127" s="123">
        <v>869549.51</v>
      </c>
      <c r="G127" s="123">
        <v>7386</v>
      </c>
      <c r="H127" s="123">
        <v>97260.49</v>
      </c>
      <c r="I127" s="123"/>
      <c r="K127" s="56">
        <v>292124.88</v>
      </c>
      <c r="L127" s="56">
        <v>563038.73</v>
      </c>
      <c r="M127" s="287"/>
      <c r="N127" s="56"/>
      <c r="O127" s="275">
        <v>2800</v>
      </c>
      <c r="P127" s="275">
        <v>53116.33</v>
      </c>
      <c r="Q127" s="275"/>
      <c r="R127" s="275">
        <v>5200</v>
      </c>
      <c r="T127" s="56">
        <v>592794.93999999994</v>
      </c>
      <c r="U127" s="56"/>
      <c r="V127" s="56">
        <v>2326269.85</v>
      </c>
      <c r="X127" s="100">
        <v>1466251.78</v>
      </c>
      <c r="Y127" s="100">
        <v>78700</v>
      </c>
      <c r="Z127" s="100">
        <v>3065.88</v>
      </c>
      <c r="AB127" s="100">
        <v>634410</v>
      </c>
      <c r="AC127" s="100"/>
      <c r="AD127" s="100">
        <v>105600</v>
      </c>
      <c r="AE127" s="124">
        <v>1269930</v>
      </c>
      <c r="AI127" s="124">
        <v>716855.72</v>
      </c>
      <c r="AJ127" s="124">
        <v>90458.49</v>
      </c>
      <c r="AM127" s="124">
        <v>500</v>
      </c>
      <c r="AN127" s="85">
        <f t="shared" si="7"/>
        <v>974196</v>
      </c>
      <c r="AO127" s="21">
        <f t="shared" si="8"/>
        <v>61116.33</v>
      </c>
      <c r="AP127" s="86">
        <f t="shared" si="9"/>
        <v>913079.67</v>
      </c>
      <c r="AQ127" s="24">
        <f t="shared" si="10"/>
        <v>2288027.66</v>
      </c>
      <c r="AR127" s="25">
        <f t="shared" si="11"/>
        <v>2077744.21</v>
      </c>
      <c r="AS127" s="16">
        <f t="shared" si="12"/>
        <v>210283.45000000019</v>
      </c>
    </row>
    <row r="128" spans="1:45" ht="14.4" thickBot="1" x14ac:dyDescent="0.3">
      <c r="A128" s="62" t="s">
        <v>39</v>
      </c>
      <c r="B128" s="62" t="s">
        <v>40</v>
      </c>
      <c r="C128" s="88">
        <v>4191</v>
      </c>
      <c r="D128" s="89" t="s">
        <v>934</v>
      </c>
      <c r="E128" s="56" t="s">
        <v>1712</v>
      </c>
      <c r="F128" s="123">
        <v>233596.89</v>
      </c>
      <c r="G128" s="123">
        <v>0</v>
      </c>
      <c r="H128" s="123">
        <v>150307.85999999999</v>
      </c>
      <c r="I128" s="123"/>
      <c r="K128" s="56">
        <v>2323021.5699999998</v>
      </c>
      <c r="L128" s="56">
        <v>114774.88</v>
      </c>
      <c r="M128" s="287"/>
      <c r="N128" s="56"/>
      <c r="P128" s="275">
        <v>9146.2099999999991</v>
      </c>
      <c r="Q128" s="275"/>
      <c r="R128" s="275">
        <v>0</v>
      </c>
      <c r="U128" s="56">
        <v>-10</v>
      </c>
      <c r="V128" s="56">
        <v>3580405.02</v>
      </c>
      <c r="X128" s="100">
        <v>1386789.13</v>
      </c>
      <c r="Z128" s="100">
        <v>313.08</v>
      </c>
      <c r="AB128" s="100">
        <v>1348158</v>
      </c>
      <c r="AC128" s="100"/>
      <c r="AD128" s="100">
        <v>299280</v>
      </c>
      <c r="AE128" s="124">
        <v>1890998</v>
      </c>
      <c r="AI128" s="124">
        <v>579844.52</v>
      </c>
      <c r="AJ128" s="124">
        <v>86558.28</v>
      </c>
      <c r="AM128" s="124">
        <v>7200</v>
      </c>
      <c r="AN128" s="85">
        <f t="shared" si="7"/>
        <v>383904.75</v>
      </c>
      <c r="AO128" s="21">
        <f t="shared" si="8"/>
        <v>9146.2099999999991</v>
      </c>
      <c r="AP128" s="86">
        <f t="shared" si="9"/>
        <v>374758.54</v>
      </c>
      <c r="AQ128" s="24">
        <f t="shared" si="10"/>
        <v>3034540.21</v>
      </c>
      <c r="AR128" s="25">
        <f t="shared" si="11"/>
        <v>2564600.7999999998</v>
      </c>
      <c r="AS128" s="16">
        <f t="shared" si="12"/>
        <v>469939.41000000015</v>
      </c>
    </row>
    <row r="129" spans="1:45" ht="14.4" thickBot="1" x14ac:dyDescent="0.3">
      <c r="A129" s="62" t="s">
        <v>39</v>
      </c>
      <c r="B129" s="62" t="s">
        <v>40</v>
      </c>
      <c r="C129" s="88">
        <v>1988</v>
      </c>
      <c r="D129" s="89" t="s">
        <v>935</v>
      </c>
      <c r="E129" s="56" t="s">
        <v>1713</v>
      </c>
      <c r="F129" s="123">
        <v>799137.72</v>
      </c>
      <c r="G129" s="123">
        <v>0</v>
      </c>
      <c r="H129" s="123">
        <v>115009.25</v>
      </c>
      <c r="I129" s="123"/>
      <c r="K129" s="56">
        <v>451241.08</v>
      </c>
      <c r="L129" s="56">
        <v>44010.82</v>
      </c>
      <c r="M129" s="287"/>
      <c r="N129" s="56"/>
      <c r="P129" s="275">
        <v>150300</v>
      </c>
      <c r="Q129" s="275"/>
      <c r="R129" s="275">
        <v>150000</v>
      </c>
      <c r="T129" s="56">
        <v>1143371.24</v>
      </c>
      <c r="U129" s="56"/>
      <c r="V129" s="56">
        <v>2242898.44</v>
      </c>
      <c r="X129" s="100">
        <v>836797.05</v>
      </c>
      <c r="Z129" s="100">
        <v>2637.82</v>
      </c>
      <c r="AB129" s="100">
        <v>1587230</v>
      </c>
      <c r="AC129" s="100"/>
      <c r="AD129" s="100">
        <v>57187.82</v>
      </c>
      <c r="AE129" s="124">
        <v>1857310</v>
      </c>
      <c r="AI129" s="124">
        <v>673326.56</v>
      </c>
      <c r="AJ129" s="124">
        <v>93882</v>
      </c>
      <c r="AM129" s="124">
        <v>7375</v>
      </c>
      <c r="AN129" s="85">
        <f t="shared" si="7"/>
        <v>914146.97</v>
      </c>
      <c r="AO129" s="21">
        <f t="shared" si="8"/>
        <v>300300</v>
      </c>
      <c r="AP129" s="86">
        <f t="shared" si="9"/>
        <v>613846.97</v>
      </c>
      <c r="AQ129" s="24">
        <f t="shared" si="10"/>
        <v>2483852.69</v>
      </c>
      <c r="AR129" s="25">
        <f t="shared" si="11"/>
        <v>2631893.56</v>
      </c>
      <c r="AS129" s="16">
        <f t="shared" si="12"/>
        <v>-148040.87000000011</v>
      </c>
    </row>
    <row r="130" spans="1:45" ht="14.4" thickBot="1" x14ac:dyDescent="0.3">
      <c r="A130" s="62" t="s">
        <v>39</v>
      </c>
      <c r="B130" s="62" t="s">
        <v>40</v>
      </c>
      <c r="C130" s="88">
        <v>2809</v>
      </c>
      <c r="D130" s="89" t="s">
        <v>936</v>
      </c>
      <c r="E130" s="56" t="s">
        <v>1790</v>
      </c>
      <c r="F130" s="123">
        <v>221039.06</v>
      </c>
      <c r="G130" s="123">
        <v>0</v>
      </c>
      <c r="H130" s="123">
        <v>87940.18</v>
      </c>
      <c r="I130" s="123"/>
      <c r="K130" s="56">
        <v>1374614</v>
      </c>
      <c r="L130" s="56">
        <v>652759.02</v>
      </c>
      <c r="M130" s="287"/>
      <c r="N130" s="56"/>
      <c r="P130" s="275">
        <v>42893.49</v>
      </c>
      <c r="Q130" s="275"/>
      <c r="R130" s="275">
        <v>15000</v>
      </c>
      <c r="T130" s="56">
        <v>-2920440.32</v>
      </c>
      <c r="U130" s="56">
        <v>-10</v>
      </c>
      <c r="V130" s="56">
        <v>3888577.01</v>
      </c>
      <c r="X130" s="100">
        <v>1229281.6000000001</v>
      </c>
      <c r="Y130" s="100">
        <v>78000</v>
      </c>
      <c r="Z130" s="100">
        <v>752.87</v>
      </c>
      <c r="AB130" s="100">
        <v>1088594</v>
      </c>
      <c r="AC130" s="100"/>
      <c r="AD130" s="100">
        <v>85800</v>
      </c>
      <c r="AE130" s="124">
        <v>1444754</v>
      </c>
      <c r="AI130" s="124">
        <v>955985.01</v>
      </c>
      <c r="AJ130" s="124">
        <v>39470</v>
      </c>
      <c r="AL130" s="124">
        <v>1840</v>
      </c>
      <c r="AM130" s="124">
        <v>5200</v>
      </c>
      <c r="AN130" s="85">
        <f t="shared" si="7"/>
        <v>308979.24</v>
      </c>
      <c r="AO130" s="21">
        <f t="shared" si="8"/>
        <v>57893.49</v>
      </c>
      <c r="AP130" s="86">
        <f t="shared" si="9"/>
        <v>251085.75</v>
      </c>
      <c r="AQ130" s="24">
        <f t="shared" si="10"/>
        <v>2482428.4700000002</v>
      </c>
      <c r="AR130" s="25">
        <f t="shared" si="11"/>
        <v>2447249.0099999998</v>
      </c>
      <c r="AS130" s="16">
        <f t="shared" si="12"/>
        <v>35179.460000000428</v>
      </c>
    </row>
    <row r="131" spans="1:45" ht="14.4" thickBot="1" x14ac:dyDescent="0.3">
      <c r="A131" s="62" t="s">
        <v>39</v>
      </c>
      <c r="B131" s="62" t="s">
        <v>40</v>
      </c>
      <c r="C131" s="88">
        <v>2809</v>
      </c>
      <c r="D131" s="89" t="s">
        <v>937</v>
      </c>
      <c r="E131" s="56" t="s">
        <v>1791</v>
      </c>
      <c r="F131" s="123">
        <v>195601.59</v>
      </c>
      <c r="G131" s="123">
        <v>0</v>
      </c>
      <c r="H131" s="123">
        <v>26584.19</v>
      </c>
      <c r="I131" s="123"/>
      <c r="K131" s="56">
        <v>1165957.97</v>
      </c>
      <c r="L131" s="56">
        <v>417897.95</v>
      </c>
      <c r="M131" s="287"/>
      <c r="N131" s="56"/>
      <c r="P131" s="275">
        <v>33500</v>
      </c>
      <c r="Q131" s="275">
        <v>296106.44</v>
      </c>
      <c r="R131" s="275"/>
      <c r="T131" s="56">
        <v>-2803193.59</v>
      </c>
      <c r="U131" s="56">
        <v>-10</v>
      </c>
      <c r="V131" s="56">
        <v>3397782.5</v>
      </c>
      <c r="X131" s="100">
        <v>1126267.6100000001</v>
      </c>
      <c r="Y131" s="100">
        <v>76600</v>
      </c>
      <c r="Z131" s="100">
        <v>482.22</v>
      </c>
      <c r="AB131" s="100">
        <v>683910</v>
      </c>
      <c r="AC131" s="100"/>
      <c r="AD131" s="100">
        <v>42000</v>
      </c>
      <c r="AE131" s="124">
        <v>1111125</v>
      </c>
      <c r="AI131" s="124">
        <v>590881.01</v>
      </c>
      <c r="AJ131" s="124">
        <v>306723</v>
      </c>
      <c r="AM131" s="124">
        <v>6200</v>
      </c>
      <c r="AN131" s="85">
        <f t="shared" si="7"/>
        <v>222185.78</v>
      </c>
      <c r="AO131" s="21">
        <f t="shared" si="8"/>
        <v>329606.44</v>
      </c>
      <c r="AP131" s="86">
        <f t="shared" si="9"/>
        <v>-107420.66</v>
      </c>
      <c r="AQ131" s="24">
        <f t="shared" si="10"/>
        <v>1929259.83</v>
      </c>
      <c r="AR131" s="25">
        <f t="shared" si="11"/>
        <v>2014929.01</v>
      </c>
      <c r="AS131" s="16">
        <f t="shared" si="12"/>
        <v>-85669.179999999935</v>
      </c>
    </row>
    <row r="132" spans="1:45" ht="14.4" thickBot="1" x14ac:dyDescent="0.3">
      <c r="A132" s="62" t="s">
        <v>328</v>
      </c>
      <c r="B132" s="62" t="s">
        <v>49</v>
      </c>
      <c r="C132" s="88">
        <v>8788</v>
      </c>
      <c r="D132" s="89" t="s">
        <v>938</v>
      </c>
      <c r="E132" s="56" t="s">
        <v>1714</v>
      </c>
      <c r="F132" s="123">
        <v>160211.23000000001</v>
      </c>
      <c r="G132" s="123">
        <v>34387</v>
      </c>
      <c r="H132" s="123">
        <v>86045.46</v>
      </c>
      <c r="I132" s="123"/>
      <c r="K132" s="56">
        <v>707573.75</v>
      </c>
      <c r="L132" s="56">
        <v>142340.6</v>
      </c>
      <c r="M132" s="287"/>
      <c r="N132" s="56"/>
      <c r="O132" s="275">
        <v>10000</v>
      </c>
      <c r="P132" s="275">
        <v>71074.850000000006</v>
      </c>
      <c r="Q132" s="275"/>
      <c r="R132" s="275">
        <v>3073</v>
      </c>
      <c r="S132" s="56">
        <v>48010</v>
      </c>
      <c r="U132" s="56">
        <v>-104556.58</v>
      </c>
      <c r="V132" s="56">
        <v>3801436</v>
      </c>
      <c r="X132" s="100">
        <v>2164980.34</v>
      </c>
      <c r="Y132" s="100">
        <v>180100</v>
      </c>
      <c r="Z132" s="100">
        <v>582.91</v>
      </c>
      <c r="AB132" s="100">
        <v>987012.9</v>
      </c>
      <c r="AC132" s="100"/>
      <c r="AD132" s="100">
        <v>327899.34999999998</v>
      </c>
      <c r="AE132" s="124">
        <v>2072962.9</v>
      </c>
      <c r="AH132" s="124">
        <v>12956</v>
      </c>
      <c r="AI132" s="124">
        <v>1410569.26</v>
      </c>
      <c r="AJ132" s="124">
        <v>214798.46</v>
      </c>
      <c r="AN132" s="85">
        <f t="shared" si="7"/>
        <v>280643.69</v>
      </c>
      <c r="AO132" s="21">
        <f t="shared" si="8"/>
        <v>84147.85</v>
      </c>
      <c r="AP132" s="86">
        <f t="shared" si="9"/>
        <v>196495.84</v>
      </c>
      <c r="AQ132" s="24">
        <f t="shared" si="10"/>
        <v>3660575.5</v>
      </c>
      <c r="AR132" s="25">
        <f t="shared" si="11"/>
        <v>3711286.62</v>
      </c>
      <c r="AS132" s="16">
        <f t="shared" si="12"/>
        <v>-50711.120000000112</v>
      </c>
    </row>
    <row r="133" spans="1:45" ht="14.4" thickBot="1" x14ac:dyDescent="0.3">
      <c r="A133" s="62" t="s">
        <v>328</v>
      </c>
      <c r="B133" s="62" t="s">
        <v>49</v>
      </c>
      <c r="C133" s="88">
        <v>4890</v>
      </c>
      <c r="D133" s="89" t="s">
        <v>939</v>
      </c>
      <c r="E133" s="56" t="s">
        <v>1715</v>
      </c>
      <c r="F133" s="123">
        <v>302814.58</v>
      </c>
      <c r="G133" s="123">
        <v>52588.6</v>
      </c>
      <c r="H133" s="123">
        <v>119406.28</v>
      </c>
      <c r="I133" s="123"/>
      <c r="K133" s="56">
        <v>446739.18</v>
      </c>
      <c r="L133" s="56">
        <v>21613.39</v>
      </c>
      <c r="M133" s="287"/>
      <c r="N133" s="56"/>
      <c r="O133" s="275">
        <v>0</v>
      </c>
      <c r="P133" s="275">
        <v>19465.310000000001</v>
      </c>
      <c r="Q133" s="275"/>
      <c r="R133" s="275">
        <v>2212</v>
      </c>
      <c r="S133" s="56">
        <v>0</v>
      </c>
      <c r="U133" s="56">
        <v>0</v>
      </c>
      <c r="V133" s="56">
        <v>2453088.7400000002</v>
      </c>
      <c r="X133" s="100">
        <v>1672802.96</v>
      </c>
      <c r="Y133" s="100">
        <v>22700</v>
      </c>
      <c r="Z133" s="100">
        <v>1430.41</v>
      </c>
      <c r="AB133" s="100">
        <v>1549315.5</v>
      </c>
      <c r="AC133" s="100"/>
      <c r="AD133" s="100">
        <v>350257.7</v>
      </c>
      <c r="AE133" s="124">
        <v>2281140.5</v>
      </c>
      <c r="AG133" s="124">
        <v>62855</v>
      </c>
      <c r="AI133" s="124">
        <v>1308312.1100000001</v>
      </c>
      <c r="AJ133" s="124">
        <v>233645</v>
      </c>
      <c r="AN133" s="85">
        <f t="shared" ref="AN133:AN196" si="13">SUM(F133:I133)</f>
        <v>474809.45999999996</v>
      </c>
      <c r="AO133" s="21">
        <f t="shared" ref="AO133:AO196" si="14">SUM(O133:R133)</f>
        <v>21677.31</v>
      </c>
      <c r="AP133" s="86">
        <f t="shared" ref="AP133:AP196" si="15">AN133-AO133</f>
        <v>453132.14999999997</v>
      </c>
      <c r="AQ133" s="24">
        <f t="shared" ref="AQ133:AQ196" si="16">SUM(W133:AD133)</f>
        <v>3596506.5700000003</v>
      </c>
      <c r="AR133" s="25">
        <f t="shared" ref="AR133:AR196" si="17">SUM(AE133:AM133)</f>
        <v>3885952.6100000003</v>
      </c>
      <c r="AS133" s="16">
        <f t="shared" ref="AS133:AS196" si="18">AQ133-AR133</f>
        <v>-289446.04000000004</v>
      </c>
    </row>
    <row r="134" spans="1:45" ht="14.4" thickBot="1" x14ac:dyDescent="0.3">
      <c r="A134" s="62" t="s">
        <v>328</v>
      </c>
      <c r="B134" s="62" t="s">
        <v>49</v>
      </c>
      <c r="C134" s="88">
        <v>8526</v>
      </c>
      <c r="D134" s="89" t="s">
        <v>940</v>
      </c>
      <c r="E134" s="56" t="s">
        <v>1716</v>
      </c>
      <c r="F134" s="123">
        <v>489483.1</v>
      </c>
      <c r="G134" s="123">
        <v>31900</v>
      </c>
      <c r="H134" s="123">
        <v>197759.93</v>
      </c>
      <c r="I134" s="123"/>
      <c r="K134" s="56">
        <v>378761.33</v>
      </c>
      <c r="L134" s="56">
        <v>637525.43999999994</v>
      </c>
      <c r="M134" s="287"/>
      <c r="N134" s="56"/>
      <c r="O134" s="275">
        <v>18680</v>
      </c>
      <c r="P134" s="275">
        <v>67137.36</v>
      </c>
      <c r="Q134" s="275"/>
      <c r="R134" s="275">
        <v>4376</v>
      </c>
      <c r="S134" s="56">
        <v>27600</v>
      </c>
      <c r="U134" s="56">
        <v>0</v>
      </c>
      <c r="V134" s="56">
        <v>3154882.42</v>
      </c>
      <c r="X134" s="100">
        <v>3892739.64</v>
      </c>
      <c r="Z134" s="100">
        <v>2590.83</v>
      </c>
      <c r="AB134" s="100">
        <v>1613840</v>
      </c>
      <c r="AC134" s="100"/>
      <c r="AD134" s="100">
        <v>782664.1</v>
      </c>
      <c r="AE134" s="124">
        <v>2933490</v>
      </c>
      <c r="AG134" s="124">
        <v>29210</v>
      </c>
      <c r="AI134" s="124">
        <v>1607933.47</v>
      </c>
      <c r="AJ134" s="124">
        <v>91220.46</v>
      </c>
      <c r="AN134" s="85">
        <f t="shared" si="13"/>
        <v>719143.03</v>
      </c>
      <c r="AO134" s="21">
        <f t="shared" si="14"/>
        <v>90193.36</v>
      </c>
      <c r="AP134" s="86">
        <f t="shared" si="15"/>
        <v>628949.67000000004</v>
      </c>
      <c r="AQ134" s="24">
        <f t="shared" si="16"/>
        <v>6291834.5700000003</v>
      </c>
      <c r="AR134" s="25">
        <f t="shared" si="17"/>
        <v>4661853.93</v>
      </c>
      <c r="AS134" s="16">
        <f t="shared" si="18"/>
        <v>1629980.6400000006</v>
      </c>
    </row>
    <row r="135" spans="1:45" ht="14.4" thickBot="1" x14ac:dyDescent="0.3">
      <c r="A135" s="62" t="s">
        <v>328</v>
      </c>
      <c r="B135" s="62" t="s">
        <v>49</v>
      </c>
      <c r="C135" s="88">
        <v>6442</v>
      </c>
      <c r="D135" s="89" t="s">
        <v>941</v>
      </c>
      <c r="E135" s="56" t="s">
        <v>1717</v>
      </c>
      <c r="F135" s="123">
        <v>284357.34000000003</v>
      </c>
      <c r="G135" s="123">
        <v>63214.77</v>
      </c>
      <c r="H135" s="123">
        <v>187689.67</v>
      </c>
      <c r="I135" s="123"/>
      <c r="K135" s="56">
        <v>308384.21999999997</v>
      </c>
      <c r="L135" s="56">
        <v>40073.629999999997</v>
      </c>
      <c r="M135" s="287"/>
      <c r="N135" s="56"/>
      <c r="O135" s="275">
        <v>0</v>
      </c>
      <c r="P135" s="275">
        <v>47869.64</v>
      </c>
      <c r="Q135" s="275"/>
      <c r="R135" s="275">
        <v>1948</v>
      </c>
      <c r="S135" s="56">
        <v>106640</v>
      </c>
      <c r="U135" s="56"/>
      <c r="V135" s="56">
        <v>2689973.6</v>
      </c>
      <c r="X135" s="100">
        <v>2734453.63</v>
      </c>
      <c r="Z135" s="100">
        <v>1503.82</v>
      </c>
      <c r="AB135" s="100">
        <v>1063813</v>
      </c>
      <c r="AC135" s="100"/>
      <c r="AD135" s="100">
        <v>285000</v>
      </c>
      <c r="AE135" s="124">
        <v>1669013</v>
      </c>
      <c r="AG135" s="124">
        <v>36149</v>
      </c>
      <c r="AI135" s="124">
        <v>1196529.01</v>
      </c>
      <c r="AJ135" s="124">
        <v>120370.56</v>
      </c>
      <c r="AN135" s="85">
        <f t="shared" si="13"/>
        <v>535261.78</v>
      </c>
      <c r="AO135" s="21">
        <f t="shared" si="14"/>
        <v>49817.64</v>
      </c>
      <c r="AP135" s="86">
        <f t="shared" si="15"/>
        <v>485444.14</v>
      </c>
      <c r="AQ135" s="24">
        <f t="shared" si="16"/>
        <v>4084770.4499999997</v>
      </c>
      <c r="AR135" s="25">
        <f t="shared" si="17"/>
        <v>3022061.57</v>
      </c>
      <c r="AS135" s="16">
        <f t="shared" si="18"/>
        <v>1062708.8799999999</v>
      </c>
    </row>
    <row r="136" spans="1:45" ht="14.4" thickBot="1" x14ac:dyDescent="0.3">
      <c r="A136" s="62" t="s">
        <v>328</v>
      </c>
      <c r="B136" s="62" t="s">
        <v>49</v>
      </c>
      <c r="C136" s="88">
        <v>3652</v>
      </c>
      <c r="D136" s="89" t="s">
        <v>942</v>
      </c>
      <c r="E136" s="56" t="s">
        <v>1718</v>
      </c>
      <c r="F136" s="123">
        <v>281429.71999999997</v>
      </c>
      <c r="G136" s="123">
        <v>23499</v>
      </c>
      <c r="H136" s="123">
        <v>96836.04</v>
      </c>
      <c r="I136" s="123"/>
      <c r="K136" s="56">
        <v>766049.1</v>
      </c>
      <c r="L136" s="56">
        <v>29721.16</v>
      </c>
      <c r="M136" s="287"/>
      <c r="N136" s="56"/>
      <c r="O136" s="275">
        <v>0</v>
      </c>
      <c r="P136" s="275">
        <v>48781.53</v>
      </c>
      <c r="Q136" s="275"/>
      <c r="R136" s="275">
        <v>1963</v>
      </c>
      <c r="S136" s="56">
        <v>20000</v>
      </c>
      <c r="U136" s="56">
        <v>-97559.6</v>
      </c>
      <c r="V136" s="56">
        <v>2072080.16</v>
      </c>
      <c r="X136" s="100">
        <v>1414467.81</v>
      </c>
      <c r="Y136" s="100">
        <v>106600</v>
      </c>
      <c r="Z136" s="100">
        <v>1897.49</v>
      </c>
      <c r="AB136" s="100">
        <v>695719.6</v>
      </c>
      <c r="AC136" s="100"/>
      <c r="AD136" s="100">
        <v>275601.42</v>
      </c>
      <c r="AE136" s="124">
        <v>1273904.6000000001</v>
      </c>
      <c r="AG136" s="124">
        <v>16190</v>
      </c>
      <c r="AI136" s="124">
        <v>1293729.8799999999</v>
      </c>
      <c r="AJ136" s="124">
        <v>142635.54</v>
      </c>
      <c r="AN136" s="85">
        <f t="shared" si="13"/>
        <v>401764.75999999995</v>
      </c>
      <c r="AO136" s="21">
        <f t="shared" si="14"/>
        <v>50744.53</v>
      </c>
      <c r="AP136" s="86">
        <f t="shared" si="15"/>
        <v>351020.23</v>
      </c>
      <c r="AQ136" s="24">
        <f t="shared" si="16"/>
        <v>2494286.3199999998</v>
      </c>
      <c r="AR136" s="25">
        <f t="shared" si="17"/>
        <v>2726460.02</v>
      </c>
      <c r="AS136" s="16">
        <f t="shared" si="18"/>
        <v>-232173.70000000019</v>
      </c>
    </row>
    <row r="137" spans="1:45" ht="14.4" thickBot="1" x14ac:dyDescent="0.3">
      <c r="A137" s="62" t="s">
        <v>328</v>
      </c>
      <c r="B137" s="62" t="s">
        <v>49</v>
      </c>
      <c r="C137" s="88">
        <v>7302</v>
      </c>
      <c r="D137" s="89" t="s">
        <v>943</v>
      </c>
      <c r="E137" s="56" t="s">
        <v>1719</v>
      </c>
      <c r="F137" s="123">
        <v>118648.85</v>
      </c>
      <c r="G137" s="123">
        <v>3000</v>
      </c>
      <c r="H137" s="123">
        <v>331130.2</v>
      </c>
      <c r="I137" s="123"/>
      <c r="K137" s="56">
        <v>449973.49</v>
      </c>
      <c r="L137" s="56">
        <v>44892.29</v>
      </c>
      <c r="M137" s="287"/>
      <c r="N137" s="56"/>
      <c r="P137" s="275">
        <v>64368.63</v>
      </c>
      <c r="Q137" s="275"/>
      <c r="R137" s="275">
        <v>3241</v>
      </c>
      <c r="S137" s="56">
        <v>0</v>
      </c>
      <c r="U137" s="56">
        <v>4205.33</v>
      </c>
      <c r="V137" s="56">
        <v>3517785.78</v>
      </c>
      <c r="X137" s="100">
        <v>1964316.43</v>
      </c>
      <c r="Y137" s="100">
        <v>256005</v>
      </c>
      <c r="Z137" s="100">
        <v>777.39</v>
      </c>
      <c r="AB137" s="100">
        <v>1585661.9</v>
      </c>
      <c r="AC137" s="100"/>
      <c r="AD137" s="100">
        <v>311216.37</v>
      </c>
      <c r="AE137" s="124">
        <v>2545446.9</v>
      </c>
      <c r="AG137" s="124">
        <v>16030</v>
      </c>
      <c r="AI137" s="124">
        <v>1293934.48</v>
      </c>
      <c r="AJ137" s="124">
        <v>83351.03</v>
      </c>
      <c r="AN137" s="85">
        <f t="shared" si="13"/>
        <v>452779.05000000005</v>
      </c>
      <c r="AO137" s="21">
        <f t="shared" si="14"/>
        <v>67609.63</v>
      </c>
      <c r="AP137" s="86">
        <f t="shared" si="15"/>
        <v>385169.42000000004</v>
      </c>
      <c r="AQ137" s="24">
        <f t="shared" si="16"/>
        <v>4117977.09</v>
      </c>
      <c r="AR137" s="25">
        <f t="shared" si="17"/>
        <v>3938762.4099999997</v>
      </c>
      <c r="AS137" s="16">
        <f t="shared" si="18"/>
        <v>179214.68000000017</v>
      </c>
    </row>
    <row r="138" spans="1:45" ht="14.4" thickBot="1" x14ac:dyDescent="0.3">
      <c r="A138" s="62" t="s">
        <v>328</v>
      </c>
      <c r="B138" s="62" t="s">
        <v>49</v>
      </c>
      <c r="C138" s="88">
        <v>3122</v>
      </c>
      <c r="D138" s="89" t="s">
        <v>944</v>
      </c>
      <c r="E138" s="56" t="s">
        <v>1720</v>
      </c>
      <c r="F138" s="123">
        <v>301256.62</v>
      </c>
      <c r="G138" s="123">
        <v>25019.5</v>
      </c>
      <c r="H138" s="123">
        <v>331365.19</v>
      </c>
      <c r="I138" s="123"/>
      <c r="K138" s="56">
        <v>1150792.24</v>
      </c>
      <c r="L138" s="56">
        <v>188388.37</v>
      </c>
      <c r="M138" s="287"/>
      <c r="N138" s="56"/>
      <c r="O138" s="275">
        <v>79960</v>
      </c>
      <c r="P138" s="275">
        <v>46522.67</v>
      </c>
      <c r="Q138" s="275"/>
      <c r="R138" s="275">
        <v>1998</v>
      </c>
      <c r="S138" s="56">
        <v>0</v>
      </c>
      <c r="U138" s="56">
        <v>0</v>
      </c>
      <c r="V138" s="56">
        <v>2461639.23</v>
      </c>
      <c r="X138" s="100">
        <v>1283593.75</v>
      </c>
      <c r="Y138" s="100">
        <v>32500</v>
      </c>
      <c r="Z138" s="100">
        <v>1966</v>
      </c>
      <c r="AB138" s="100">
        <v>1806878</v>
      </c>
      <c r="AC138" s="100"/>
      <c r="AD138" s="100">
        <v>534465</v>
      </c>
      <c r="AE138" s="124">
        <v>2395216</v>
      </c>
      <c r="AG138" s="124">
        <v>28540</v>
      </c>
      <c r="AI138" s="124">
        <v>1121529.72</v>
      </c>
      <c r="AJ138" s="124">
        <v>145928.39000000001</v>
      </c>
      <c r="AN138" s="85">
        <f t="shared" si="13"/>
        <v>657641.31000000006</v>
      </c>
      <c r="AO138" s="21">
        <f t="shared" si="14"/>
        <v>128480.67</v>
      </c>
      <c r="AP138" s="86">
        <f t="shared" si="15"/>
        <v>529160.64</v>
      </c>
      <c r="AQ138" s="24">
        <f t="shared" si="16"/>
        <v>3659402.75</v>
      </c>
      <c r="AR138" s="25">
        <f t="shared" si="17"/>
        <v>3691214.11</v>
      </c>
      <c r="AS138" s="16">
        <f t="shared" si="18"/>
        <v>-31811.35999999987</v>
      </c>
    </row>
    <row r="139" spans="1:45" ht="14.4" thickBot="1" x14ac:dyDescent="0.3">
      <c r="A139" s="62" t="s">
        <v>328</v>
      </c>
      <c r="B139" s="62" t="s">
        <v>49</v>
      </c>
      <c r="C139" s="88">
        <v>3540</v>
      </c>
      <c r="D139" s="89" t="s">
        <v>945</v>
      </c>
      <c r="E139" s="56" t="s">
        <v>1721</v>
      </c>
      <c r="F139" s="123">
        <v>14153.88</v>
      </c>
      <c r="G139" s="123">
        <v>36067</v>
      </c>
      <c r="H139" s="123">
        <v>225386.88</v>
      </c>
      <c r="I139" s="123"/>
      <c r="K139" s="56">
        <v>2229432.9300000002</v>
      </c>
      <c r="L139" s="56">
        <v>49152.46</v>
      </c>
      <c r="M139" s="287"/>
      <c r="N139" s="56"/>
      <c r="P139" s="275">
        <v>40917.769999999997</v>
      </c>
      <c r="Q139" s="275"/>
      <c r="R139" s="275">
        <v>3181</v>
      </c>
      <c r="S139" s="56">
        <v>22210</v>
      </c>
      <c r="T139" s="56">
        <v>-313129.26</v>
      </c>
      <c r="U139" s="56">
        <v>13280.07</v>
      </c>
      <c r="V139" s="56">
        <v>1490475.39</v>
      </c>
      <c r="X139" s="100">
        <v>1760554.91</v>
      </c>
      <c r="Y139" s="100">
        <v>308445</v>
      </c>
      <c r="Z139" s="100">
        <v>869.33</v>
      </c>
      <c r="AB139" s="100">
        <v>1292418.77</v>
      </c>
      <c r="AC139" s="100"/>
      <c r="AD139" s="100">
        <v>330286.03999999998</v>
      </c>
      <c r="AE139" s="124">
        <v>2221818.77</v>
      </c>
      <c r="AG139" s="124">
        <v>8300</v>
      </c>
      <c r="AI139" s="124">
        <v>1428683.32</v>
      </c>
      <c r="AJ139" s="124">
        <v>284225.31</v>
      </c>
      <c r="AN139" s="85">
        <f t="shared" si="13"/>
        <v>275607.76</v>
      </c>
      <c r="AO139" s="21">
        <f t="shared" si="14"/>
        <v>44098.77</v>
      </c>
      <c r="AP139" s="86">
        <f t="shared" si="15"/>
        <v>231508.99000000002</v>
      </c>
      <c r="AQ139" s="24">
        <f t="shared" si="16"/>
        <v>3692574.05</v>
      </c>
      <c r="AR139" s="25">
        <f t="shared" si="17"/>
        <v>3943027.4</v>
      </c>
      <c r="AS139" s="16">
        <f t="shared" si="18"/>
        <v>-250453.35000000009</v>
      </c>
    </row>
    <row r="140" spans="1:45" ht="14.4" thickBot="1" x14ac:dyDescent="0.3">
      <c r="A140" s="62" t="s">
        <v>328</v>
      </c>
      <c r="B140" s="62" t="s">
        <v>49</v>
      </c>
      <c r="C140" s="88">
        <v>8043</v>
      </c>
      <c r="D140" s="89" t="s">
        <v>946</v>
      </c>
      <c r="E140" s="56" t="s">
        <v>1722</v>
      </c>
      <c r="F140" s="123">
        <v>444236.33</v>
      </c>
      <c r="G140" s="123">
        <v>23608.65</v>
      </c>
      <c r="H140" s="123">
        <v>296573.21999999997</v>
      </c>
      <c r="I140" s="123"/>
      <c r="K140" s="56">
        <v>190572.89</v>
      </c>
      <c r="L140" s="56">
        <v>646568.5</v>
      </c>
      <c r="M140" s="287"/>
      <c r="N140" s="56"/>
      <c r="O140" s="275">
        <v>4095</v>
      </c>
      <c r="P140" s="275">
        <v>53416.800000000003</v>
      </c>
      <c r="Q140" s="275"/>
      <c r="R140" s="275">
        <v>3709</v>
      </c>
      <c r="S140" s="56">
        <v>148115</v>
      </c>
      <c r="T140" s="56">
        <v>-278782.13</v>
      </c>
      <c r="U140" s="56">
        <v>0</v>
      </c>
      <c r="V140" s="56">
        <v>3511106.83</v>
      </c>
      <c r="X140" s="100">
        <v>3076815.47</v>
      </c>
      <c r="Y140" s="100">
        <v>127785</v>
      </c>
      <c r="Z140" s="100">
        <v>1167.81</v>
      </c>
      <c r="AB140" s="100">
        <v>1307119.6000000001</v>
      </c>
      <c r="AC140" s="100"/>
      <c r="AD140" s="100">
        <v>790694.56</v>
      </c>
      <c r="AE140" s="124">
        <v>2524352.6</v>
      </c>
      <c r="AG140" s="124">
        <v>38570</v>
      </c>
      <c r="AI140" s="124">
        <v>1525530.68</v>
      </c>
      <c r="AJ140" s="124">
        <v>160379.64000000001</v>
      </c>
      <c r="AN140" s="85">
        <f t="shared" si="13"/>
        <v>764418.2</v>
      </c>
      <c r="AO140" s="21">
        <f t="shared" si="14"/>
        <v>61220.800000000003</v>
      </c>
      <c r="AP140" s="86">
        <f t="shared" si="15"/>
        <v>703197.39999999991</v>
      </c>
      <c r="AQ140" s="24">
        <f t="shared" si="16"/>
        <v>5303582.4400000013</v>
      </c>
      <c r="AR140" s="25">
        <f t="shared" si="17"/>
        <v>4248832.92</v>
      </c>
      <c r="AS140" s="16">
        <f t="shared" si="18"/>
        <v>1054749.5200000014</v>
      </c>
    </row>
    <row r="141" spans="1:45" ht="14.4" thickBot="1" x14ac:dyDescent="0.3">
      <c r="A141" s="62" t="s">
        <v>328</v>
      </c>
      <c r="B141" s="62" t="s">
        <v>49</v>
      </c>
      <c r="C141" s="88">
        <v>4264</v>
      </c>
      <c r="D141" s="89" t="s">
        <v>947</v>
      </c>
      <c r="E141" s="56" t="s">
        <v>1723</v>
      </c>
      <c r="F141" s="123">
        <v>534541.38</v>
      </c>
      <c r="G141" s="123">
        <v>70213</v>
      </c>
      <c r="H141" s="123">
        <v>122304.92</v>
      </c>
      <c r="I141" s="123"/>
      <c r="K141" s="56">
        <v>515719.89</v>
      </c>
      <c r="L141" s="56">
        <v>95360.74</v>
      </c>
      <c r="M141" s="287"/>
      <c r="N141" s="56"/>
      <c r="O141" s="275">
        <v>0</v>
      </c>
      <c r="P141" s="275">
        <v>63593.79</v>
      </c>
      <c r="Q141" s="275"/>
      <c r="R141" s="275">
        <v>1078</v>
      </c>
      <c r="S141" s="56">
        <v>106375</v>
      </c>
      <c r="U141" s="56">
        <v>0</v>
      </c>
      <c r="V141" s="56">
        <v>1290976.01</v>
      </c>
      <c r="X141" s="100">
        <v>1701626.55</v>
      </c>
      <c r="Y141" s="100">
        <v>125255</v>
      </c>
      <c r="Z141" s="100">
        <v>1856.48</v>
      </c>
      <c r="AB141" s="100">
        <v>1807190</v>
      </c>
      <c r="AC141" s="100"/>
      <c r="AD141" s="100">
        <v>291853.67</v>
      </c>
      <c r="AE141" s="124">
        <v>2252790</v>
      </c>
      <c r="AG141" s="124">
        <v>15920</v>
      </c>
      <c r="AI141" s="124">
        <v>1265104.44</v>
      </c>
      <c r="AJ141" s="124">
        <v>216318.24</v>
      </c>
      <c r="AN141" s="85">
        <f t="shared" si="13"/>
        <v>727059.3</v>
      </c>
      <c r="AO141" s="21">
        <f t="shared" si="14"/>
        <v>64671.79</v>
      </c>
      <c r="AP141" s="86">
        <f t="shared" si="15"/>
        <v>662387.51</v>
      </c>
      <c r="AQ141" s="24">
        <f t="shared" si="16"/>
        <v>3927781.7</v>
      </c>
      <c r="AR141" s="25">
        <f t="shared" si="17"/>
        <v>3750132.6799999997</v>
      </c>
      <c r="AS141" s="16">
        <f t="shared" si="18"/>
        <v>177649.02000000048</v>
      </c>
    </row>
    <row r="142" spans="1:45" ht="14.4" thickBot="1" x14ac:dyDescent="0.3">
      <c r="A142" s="62" t="s">
        <v>328</v>
      </c>
      <c r="B142" s="62" t="s">
        <v>49</v>
      </c>
      <c r="C142" s="88">
        <v>4475</v>
      </c>
      <c r="D142" s="89" t="s">
        <v>948</v>
      </c>
      <c r="E142" s="56" t="s">
        <v>1724</v>
      </c>
      <c r="F142" s="123">
        <v>228574.68</v>
      </c>
      <c r="G142" s="123">
        <v>1700</v>
      </c>
      <c r="H142" s="123">
        <v>126270.81</v>
      </c>
      <c r="I142" s="123"/>
      <c r="K142" s="56">
        <v>542067.72</v>
      </c>
      <c r="L142" s="56">
        <v>54272.33</v>
      </c>
      <c r="M142" s="287"/>
      <c r="N142" s="56"/>
      <c r="P142" s="275">
        <v>45708.37</v>
      </c>
      <c r="Q142" s="275"/>
      <c r="R142" s="275">
        <v>2136</v>
      </c>
      <c r="U142" s="56">
        <v>0</v>
      </c>
      <c r="V142" s="56">
        <v>431311.75</v>
      </c>
      <c r="X142" s="100">
        <v>2519055.4300000002</v>
      </c>
      <c r="Z142" s="100">
        <v>599.59</v>
      </c>
      <c r="AB142" s="100">
        <v>971860.2</v>
      </c>
      <c r="AC142" s="100"/>
      <c r="AD142" s="100">
        <v>304154.56</v>
      </c>
      <c r="AE142" s="124">
        <v>1790640.2</v>
      </c>
      <c r="AG142" s="124">
        <v>7620</v>
      </c>
      <c r="AI142" s="124">
        <v>709577.59</v>
      </c>
      <c r="AJ142" s="124">
        <v>188038.41</v>
      </c>
      <c r="AN142" s="85">
        <f t="shared" si="13"/>
        <v>356545.49</v>
      </c>
      <c r="AO142" s="21">
        <f t="shared" si="14"/>
        <v>47844.37</v>
      </c>
      <c r="AP142" s="86">
        <f t="shared" si="15"/>
        <v>308701.12</v>
      </c>
      <c r="AQ142" s="24">
        <f t="shared" si="16"/>
        <v>3795669.78</v>
      </c>
      <c r="AR142" s="25">
        <f t="shared" si="17"/>
        <v>2695876.2</v>
      </c>
      <c r="AS142" s="16">
        <f t="shared" si="18"/>
        <v>1099793.5799999996</v>
      </c>
    </row>
    <row r="143" spans="1:45" ht="14.4" thickBot="1" x14ac:dyDescent="0.3">
      <c r="A143" s="62" t="s">
        <v>328</v>
      </c>
      <c r="B143" s="62" t="s">
        <v>49</v>
      </c>
      <c r="C143" s="88">
        <v>4153</v>
      </c>
      <c r="D143" s="89" t="s">
        <v>949</v>
      </c>
      <c r="E143" s="56" t="s">
        <v>1725</v>
      </c>
      <c r="F143" s="123">
        <v>274663.46000000002</v>
      </c>
      <c r="G143" s="123">
        <v>51789.5</v>
      </c>
      <c r="H143" s="123">
        <v>156595.42000000001</v>
      </c>
      <c r="I143" s="123"/>
      <c r="K143" s="56">
        <v>741192.95</v>
      </c>
      <c r="L143" s="56">
        <v>131486.97</v>
      </c>
      <c r="M143" s="287"/>
      <c r="N143" s="56"/>
      <c r="O143" s="275">
        <v>0</v>
      </c>
      <c r="P143" s="275">
        <v>53777.91</v>
      </c>
      <c r="Q143" s="275"/>
      <c r="R143" s="275">
        <v>1857</v>
      </c>
      <c r="S143" s="56">
        <v>64900</v>
      </c>
      <c r="U143" s="56">
        <v>0</v>
      </c>
      <c r="V143" s="56">
        <v>2115546</v>
      </c>
      <c r="X143" s="100">
        <v>1692970.98</v>
      </c>
      <c r="Y143" s="100">
        <v>81100</v>
      </c>
      <c r="Z143" s="100">
        <v>1341.67</v>
      </c>
      <c r="AB143" s="100">
        <v>1122831.8</v>
      </c>
      <c r="AC143" s="100"/>
      <c r="AD143" s="100">
        <v>276425.78000000003</v>
      </c>
      <c r="AE143" s="124">
        <v>1715506.8</v>
      </c>
      <c r="AI143" s="124">
        <v>1117903.1000000001</v>
      </c>
      <c r="AJ143" s="124">
        <v>182177.93</v>
      </c>
      <c r="AN143" s="85">
        <f t="shared" si="13"/>
        <v>483048.38</v>
      </c>
      <c r="AO143" s="21">
        <f t="shared" si="14"/>
        <v>55634.91</v>
      </c>
      <c r="AP143" s="86">
        <f t="shared" si="15"/>
        <v>427413.47</v>
      </c>
      <c r="AQ143" s="24">
        <f t="shared" si="16"/>
        <v>3174670.2300000004</v>
      </c>
      <c r="AR143" s="25">
        <f t="shared" si="17"/>
        <v>3015587.8300000005</v>
      </c>
      <c r="AS143" s="16">
        <f t="shared" si="18"/>
        <v>159082.39999999991</v>
      </c>
    </row>
    <row r="144" spans="1:45" ht="14.4" thickBot="1" x14ac:dyDescent="0.3">
      <c r="A144" s="62" t="s">
        <v>328</v>
      </c>
      <c r="B144" s="62" t="s">
        <v>49</v>
      </c>
      <c r="C144" s="88">
        <v>2552</v>
      </c>
      <c r="D144" s="89" t="s">
        <v>950</v>
      </c>
      <c r="E144" s="56" t="s">
        <v>1726</v>
      </c>
      <c r="F144" s="123">
        <v>162569.72</v>
      </c>
      <c r="G144" s="123">
        <v>900</v>
      </c>
      <c r="H144" s="123">
        <v>110958.29</v>
      </c>
      <c r="I144" s="123"/>
      <c r="K144" s="56">
        <v>1345019.94</v>
      </c>
      <c r="L144" s="56">
        <v>15311.29</v>
      </c>
      <c r="M144" s="287"/>
      <c r="N144" s="56"/>
      <c r="O144" s="275">
        <v>1348</v>
      </c>
      <c r="P144" s="275">
        <v>39776.480000000003</v>
      </c>
      <c r="Q144" s="275"/>
      <c r="R144" s="275">
        <v>1397.5</v>
      </c>
      <c r="S144" s="56">
        <v>0</v>
      </c>
      <c r="U144" s="56">
        <v>0</v>
      </c>
      <c r="V144" s="56">
        <v>2263113.85</v>
      </c>
      <c r="X144" s="100">
        <v>1074512.08</v>
      </c>
      <c r="Y144" s="100">
        <v>74490</v>
      </c>
      <c r="Z144" s="100">
        <v>720.18</v>
      </c>
      <c r="AB144" s="100">
        <v>1339168</v>
      </c>
      <c r="AC144" s="100"/>
      <c r="AD144" s="100">
        <v>259119</v>
      </c>
      <c r="AE144" s="124">
        <v>1800086.5</v>
      </c>
      <c r="AG144" s="124">
        <v>24360</v>
      </c>
      <c r="AI144" s="124">
        <v>747733.2</v>
      </c>
      <c r="AJ144" s="124">
        <v>186582.33</v>
      </c>
      <c r="AN144" s="85">
        <f t="shared" si="13"/>
        <v>274428.01</v>
      </c>
      <c r="AO144" s="21">
        <f t="shared" si="14"/>
        <v>42521.98</v>
      </c>
      <c r="AP144" s="86">
        <f t="shared" si="15"/>
        <v>231906.03</v>
      </c>
      <c r="AQ144" s="24">
        <f t="shared" si="16"/>
        <v>2748009.26</v>
      </c>
      <c r="AR144" s="25">
        <f t="shared" si="17"/>
        <v>2758762.0300000003</v>
      </c>
      <c r="AS144" s="16">
        <f t="shared" si="18"/>
        <v>-10752.770000000484</v>
      </c>
    </row>
    <row r="145" spans="1:45" ht="14.4" thickBot="1" x14ac:dyDescent="0.3">
      <c r="A145" s="62" t="s">
        <v>328</v>
      </c>
      <c r="B145" s="62" t="s">
        <v>49</v>
      </c>
      <c r="C145" s="88">
        <v>5199</v>
      </c>
      <c r="D145" s="89" t="s">
        <v>951</v>
      </c>
      <c r="E145" s="56" t="s">
        <v>1727</v>
      </c>
      <c r="F145" s="123">
        <v>160066.4</v>
      </c>
      <c r="G145" s="123">
        <v>10000</v>
      </c>
      <c r="H145" s="123">
        <v>311793.94</v>
      </c>
      <c r="I145" s="123"/>
      <c r="K145" s="56">
        <v>756671.6</v>
      </c>
      <c r="L145" s="56">
        <v>35014.39</v>
      </c>
      <c r="M145" s="287"/>
      <c r="N145" s="56"/>
      <c r="O145" s="275">
        <v>0</v>
      </c>
      <c r="P145" s="275">
        <v>61520.800000000003</v>
      </c>
      <c r="Q145" s="275"/>
      <c r="R145" s="275">
        <v>2672</v>
      </c>
      <c r="S145" s="56">
        <v>57000</v>
      </c>
      <c r="U145" s="56">
        <v>0</v>
      </c>
      <c r="V145" s="56">
        <v>2512572.4500000002</v>
      </c>
      <c r="X145" s="100">
        <v>1895799.21</v>
      </c>
      <c r="Y145" s="100">
        <v>123710</v>
      </c>
      <c r="Z145" s="100">
        <v>587.41</v>
      </c>
      <c r="AB145" s="100">
        <v>2155381.2000000002</v>
      </c>
      <c r="AC145" s="100"/>
      <c r="AD145" s="100">
        <v>292292</v>
      </c>
      <c r="AE145" s="124">
        <v>2976453.2</v>
      </c>
      <c r="AG145" s="124">
        <v>16120</v>
      </c>
      <c r="AI145" s="124">
        <v>1150451.55</v>
      </c>
      <c r="AJ145" s="124">
        <v>83832.649999999994</v>
      </c>
      <c r="AN145" s="85">
        <f t="shared" si="13"/>
        <v>481860.33999999997</v>
      </c>
      <c r="AO145" s="21">
        <f t="shared" si="14"/>
        <v>64192.800000000003</v>
      </c>
      <c r="AP145" s="86">
        <f t="shared" si="15"/>
        <v>417667.54</v>
      </c>
      <c r="AQ145" s="24">
        <f t="shared" si="16"/>
        <v>4467769.82</v>
      </c>
      <c r="AR145" s="25">
        <f t="shared" si="17"/>
        <v>4226857.4000000004</v>
      </c>
      <c r="AS145" s="16">
        <f t="shared" si="18"/>
        <v>240912.41999999993</v>
      </c>
    </row>
    <row r="146" spans="1:45" ht="14.4" thickBot="1" x14ac:dyDescent="0.3">
      <c r="A146" s="62" t="s">
        <v>328</v>
      </c>
      <c r="B146" s="62" t="s">
        <v>49</v>
      </c>
      <c r="C146" s="88">
        <v>7299</v>
      </c>
      <c r="D146" s="89" t="s">
        <v>952</v>
      </c>
      <c r="E146" s="56" t="s">
        <v>1728</v>
      </c>
      <c r="F146" s="123">
        <v>106235.8</v>
      </c>
      <c r="G146" s="123">
        <v>33013</v>
      </c>
      <c r="H146" s="123">
        <v>142868.29999999999</v>
      </c>
      <c r="I146" s="123"/>
      <c r="K146" s="56">
        <v>2063804.7</v>
      </c>
      <c r="L146" s="56">
        <v>844297.05</v>
      </c>
      <c r="M146" s="287"/>
      <c r="N146" s="56"/>
      <c r="O146" s="275">
        <v>0</v>
      </c>
      <c r="P146" s="275">
        <v>58898.27</v>
      </c>
      <c r="Q146" s="275"/>
      <c r="R146" s="275">
        <v>2404</v>
      </c>
      <c r="S146" s="56">
        <v>0</v>
      </c>
      <c r="U146" s="56">
        <v>0</v>
      </c>
      <c r="V146" s="56">
        <v>1298036.29</v>
      </c>
      <c r="X146" s="100">
        <v>2294526.2400000002</v>
      </c>
      <c r="Y146" s="100">
        <v>336196</v>
      </c>
      <c r="Z146" s="100">
        <v>1362.59</v>
      </c>
      <c r="AB146" s="100">
        <v>1160245.69</v>
      </c>
      <c r="AC146" s="100"/>
      <c r="AD146" s="100">
        <v>740274.9</v>
      </c>
      <c r="AE146" s="124">
        <v>1905205.69</v>
      </c>
      <c r="AI146" s="124">
        <v>1456551.57</v>
      </c>
      <c r="AJ146" s="124">
        <v>448632.3</v>
      </c>
      <c r="AN146" s="85">
        <f t="shared" si="13"/>
        <v>282117.09999999998</v>
      </c>
      <c r="AO146" s="21">
        <f t="shared" si="14"/>
        <v>61302.27</v>
      </c>
      <c r="AP146" s="86">
        <f t="shared" si="15"/>
        <v>220814.83</v>
      </c>
      <c r="AQ146" s="24">
        <f t="shared" si="16"/>
        <v>4532605.42</v>
      </c>
      <c r="AR146" s="25">
        <f t="shared" si="17"/>
        <v>3810389.5599999996</v>
      </c>
      <c r="AS146" s="16">
        <f t="shared" si="18"/>
        <v>722215.86000000034</v>
      </c>
    </row>
    <row r="147" spans="1:45" ht="14.4" thickBot="1" x14ac:dyDescent="0.3">
      <c r="A147" s="62" t="s">
        <v>332</v>
      </c>
      <c r="B147" s="62" t="s">
        <v>50</v>
      </c>
      <c r="C147" s="88">
        <v>3325</v>
      </c>
      <c r="D147" s="89" t="s">
        <v>953</v>
      </c>
      <c r="E147" s="56" t="s">
        <v>1729</v>
      </c>
      <c r="F147" s="123">
        <v>93021.71</v>
      </c>
      <c r="G147" s="123">
        <v>30978.7</v>
      </c>
      <c r="H147" s="123">
        <v>674809.94</v>
      </c>
      <c r="I147" s="123"/>
      <c r="K147" s="56">
        <v>790031.21</v>
      </c>
      <c r="L147" s="56">
        <v>265249.84999999998</v>
      </c>
      <c r="M147" s="287"/>
      <c r="N147" s="56"/>
      <c r="O147" s="275">
        <v>63</v>
      </c>
      <c r="P147" s="275">
        <v>5106.58</v>
      </c>
      <c r="Q147" s="275"/>
      <c r="R147" s="275"/>
      <c r="U147" s="56">
        <v>0</v>
      </c>
      <c r="V147" s="56">
        <v>1854562.35</v>
      </c>
      <c r="X147" s="100">
        <v>1748329.94</v>
      </c>
      <c r="Y147" s="100">
        <v>15000</v>
      </c>
      <c r="Z147" s="100">
        <v>1285.1099999999999</v>
      </c>
      <c r="AB147" s="100">
        <v>848232</v>
      </c>
      <c r="AC147" s="100"/>
      <c r="AD147" s="100">
        <v>260662.91</v>
      </c>
      <c r="AE147" s="124">
        <v>1856312</v>
      </c>
      <c r="AG147" s="124">
        <v>1800</v>
      </c>
      <c r="AI147" s="124">
        <v>826132.57</v>
      </c>
      <c r="AJ147" s="124">
        <v>222186.49</v>
      </c>
      <c r="AN147" s="85">
        <f t="shared" si="13"/>
        <v>798810.35</v>
      </c>
      <c r="AO147" s="21">
        <f t="shared" si="14"/>
        <v>5169.58</v>
      </c>
      <c r="AP147" s="86">
        <f t="shared" si="15"/>
        <v>793640.77</v>
      </c>
      <c r="AQ147" s="24">
        <f t="shared" si="16"/>
        <v>2873509.96</v>
      </c>
      <c r="AR147" s="25">
        <f t="shared" si="17"/>
        <v>2906431.0599999996</v>
      </c>
      <c r="AS147" s="16">
        <f t="shared" si="18"/>
        <v>-32921.099999999627</v>
      </c>
    </row>
    <row r="148" spans="1:45" ht="14.4" thickBot="1" x14ac:dyDescent="0.3">
      <c r="A148" s="62" t="s">
        <v>332</v>
      </c>
      <c r="B148" s="62" t="s">
        <v>50</v>
      </c>
      <c r="C148" s="88">
        <v>5397</v>
      </c>
      <c r="D148" s="89" t="s">
        <v>954</v>
      </c>
      <c r="E148" s="56" t="s">
        <v>1730</v>
      </c>
      <c r="F148" s="123">
        <v>668439.06999999995</v>
      </c>
      <c r="G148" s="123">
        <v>22134.400000000001</v>
      </c>
      <c r="H148" s="123">
        <v>57368.74</v>
      </c>
      <c r="I148" s="123"/>
      <c r="K148" s="56">
        <v>1020235.75</v>
      </c>
      <c r="L148" s="56">
        <v>507194.86</v>
      </c>
      <c r="M148" s="287"/>
      <c r="N148" s="56"/>
      <c r="O148" s="275">
        <v>0</v>
      </c>
      <c r="P148" s="275">
        <v>2100</v>
      </c>
      <c r="Q148" s="275"/>
      <c r="R148" s="275"/>
      <c r="U148" s="56">
        <v>0</v>
      </c>
      <c r="V148" s="56">
        <v>3974625.34</v>
      </c>
      <c r="X148" s="100">
        <v>2078207.47</v>
      </c>
      <c r="Y148" s="100">
        <v>152710</v>
      </c>
      <c r="Z148" s="100">
        <v>4303.1400000000003</v>
      </c>
      <c r="AB148" s="100">
        <v>962388</v>
      </c>
      <c r="AC148" s="100"/>
      <c r="AD148" s="100">
        <v>326580.34999999998</v>
      </c>
      <c r="AE148" s="124">
        <v>1957308</v>
      </c>
      <c r="AG148" s="124">
        <v>1800</v>
      </c>
      <c r="AI148" s="124">
        <v>1018397.84</v>
      </c>
      <c r="AJ148" s="124">
        <v>371698.92</v>
      </c>
      <c r="AN148" s="85">
        <f t="shared" si="13"/>
        <v>747942.21</v>
      </c>
      <c r="AO148" s="21">
        <f t="shared" si="14"/>
        <v>2100</v>
      </c>
      <c r="AP148" s="86">
        <f t="shared" si="15"/>
        <v>745842.21</v>
      </c>
      <c r="AQ148" s="24">
        <f t="shared" si="16"/>
        <v>3524188.96</v>
      </c>
      <c r="AR148" s="25">
        <f t="shared" si="17"/>
        <v>3349204.76</v>
      </c>
      <c r="AS148" s="16">
        <f t="shared" si="18"/>
        <v>174984.20000000019</v>
      </c>
    </row>
    <row r="149" spans="1:45" ht="14.4" thickBot="1" x14ac:dyDescent="0.3">
      <c r="A149" s="62" t="s">
        <v>332</v>
      </c>
      <c r="B149" s="62" t="s">
        <v>50</v>
      </c>
      <c r="C149" s="88">
        <v>2048</v>
      </c>
      <c r="D149" s="89" t="s">
        <v>955</v>
      </c>
      <c r="E149" s="56" t="s">
        <v>1731</v>
      </c>
      <c r="F149" s="123">
        <v>350470.3</v>
      </c>
      <c r="G149" s="123">
        <v>3998</v>
      </c>
      <c r="H149" s="123">
        <v>42586.92</v>
      </c>
      <c r="I149" s="123"/>
      <c r="K149" s="56">
        <v>1122952.77</v>
      </c>
      <c r="L149" s="56">
        <v>386285.01</v>
      </c>
      <c r="M149" s="287">
        <v>3500</v>
      </c>
      <c r="N149" s="56"/>
      <c r="O149" s="275">
        <v>0</v>
      </c>
      <c r="P149" s="275">
        <v>1262.5999999999999</v>
      </c>
      <c r="Q149" s="275"/>
      <c r="R149" s="275"/>
      <c r="U149" s="56">
        <v>0</v>
      </c>
      <c r="V149" s="56">
        <v>2427116.52</v>
      </c>
      <c r="X149" s="100">
        <v>1107959.8500000001</v>
      </c>
      <c r="Y149" s="100">
        <v>176064</v>
      </c>
      <c r="Z149" s="100">
        <v>2274.92</v>
      </c>
      <c r="AB149" s="100">
        <v>1744947.3</v>
      </c>
      <c r="AC149" s="100"/>
      <c r="AD149" s="100">
        <v>175547.55</v>
      </c>
      <c r="AE149" s="124">
        <v>2023547.3</v>
      </c>
      <c r="AG149" s="124">
        <v>1800</v>
      </c>
      <c r="AI149" s="124">
        <v>936594.15</v>
      </c>
      <c r="AJ149" s="124">
        <v>257028.69</v>
      </c>
      <c r="AM149" s="124">
        <v>41200</v>
      </c>
      <c r="AN149" s="85">
        <f t="shared" si="13"/>
        <v>397055.22</v>
      </c>
      <c r="AO149" s="21">
        <f t="shared" si="14"/>
        <v>1262.5999999999999</v>
      </c>
      <c r="AP149" s="86">
        <f t="shared" si="15"/>
        <v>395792.62</v>
      </c>
      <c r="AQ149" s="24">
        <f t="shared" si="16"/>
        <v>3206793.62</v>
      </c>
      <c r="AR149" s="25">
        <f t="shared" si="17"/>
        <v>3260170.14</v>
      </c>
      <c r="AS149" s="16">
        <f t="shared" si="18"/>
        <v>-53376.520000000019</v>
      </c>
    </row>
    <row r="150" spans="1:45" ht="14.4" thickBot="1" x14ac:dyDescent="0.3">
      <c r="A150" s="62" t="s">
        <v>332</v>
      </c>
      <c r="B150" s="62" t="s">
        <v>50</v>
      </c>
      <c r="C150" s="88">
        <v>5559</v>
      </c>
      <c r="D150" s="89" t="s">
        <v>956</v>
      </c>
      <c r="E150" s="56" t="s">
        <v>1732</v>
      </c>
      <c r="F150" s="123">
        <v>371600.3</v>
      </c>
      <c r="G150" s="123">
        <v>9606.84</v>
      </c>
      <c r="H150" s="123">
        <v>227785.59</v>
      </c>
      <c r="I150" s="123"/>
      <c r="K150" s="56">
        <v>978209.49</v>
      </c>
      <c r="L150" s="56">
        <v>587102.96</v>
      </c>
      <c r="M150" s="287"/>
      <c r="N150" s="56"/>
      <c r="O150" s="275">
        <v>440</v>
      </c>
      <c r="P150" s="275">
        <v>0</v>
      </c>
      <c r="Q150" s="275"/>
      <c r="R150" s="275">
        <v>2005.62</v>
      </c>
      <c r="U150" s="56">
        <v>0</v>
      </c>
      <c r="V150" s="56">
        <v>2538450.7999999998</v>
      </c>
      <c r="X150" s="100">
        <v>1340583.99</v>
      </c>
      <c r="Y150" s="100">
        <v>169880</v>
      </c>
      <c r="Z150" s="100">
        <v>2848.57</v>
      </c>
      <c r="AB150" s="100">
        <v>2345422</v>
      </c>
      <c r="AC150" s="100"/>
      <c r="AD150" s="100">
        <v>386820.47</v>
      </c>
      <c r="AE150" s="124">
        <v>2962026</v>
      </c>
      <c r="AG150" s="124">
        <v>1800</v>
      </c>
      <c r="AI150" s="124">
        <v>1039003.89</v>
      </c>
      <c r="AJ150" s="124">
        <v>372195.32</v>
      </c>
      <c r="AM150" s="124">
        <v>16095</v>
      </c>
      <c r="AN150" s="85">
        <f t="shared" si="13"/>
        <v>608992.73</v>
      </c>
      <c r="AO150" s="21">
        <f t="shared" si="14"/>
        <v>2445.62</v>
      </c>
      <c r="AP150" s="86">
        <f t="shared" si="15"/>
        <v>606547.11</v>
      </c>
      <c r="AQ150" s="24">
        <f t="shared" si="16"/>
        <v>4245555.03</v>
      </c>
      <c r="AR150" s="25">
        <f t="shared" si="17"/>
        <v>4391120.21</v>
      </c>
      <c r="AS150" s="16">
        <f t="shared" si="18"/>
        <v>-145565.1799999997</v>
      </c>
    </row>
    <row r="151" spans="1:45" ht="14.4" thickBot="1" x14ac:dyDescent="0.3">
      <c r="A151" s="62" t="s">
        <v>332</v>
      </c>
      <c r="B151" s="62" t="s">
        <v>50</v>
      </c>
      <c r="C151" s="88">
        <v>3394</v>
      </c>
      <c r="D151" s="89" t="s">
        <v>957</v>
      </c>
      <c r="E151" s="56" t="s">
        <v>1733</v>
      </c>
      <c r="F151" s="123">
        <v>351745.87</v>
      </c>
      <c r="G151" s="123">
        <v>69760.61</v>
      </c>
      <c r="H151" s="123">
        <v>347094.99</v>
      </c>
      <c r="I151" s="123"/>
      <c r="K151" s="56">
        <v>1074223.69</v>
      </c>
      <c r="L151" s="56">
        <v>461867.99</v>
      </c>
      <c r="M151" s="287"/>
      <c r="N151" s="56"/>
      <c r="O151" s="275">
        <v>2260</v>
      </c>
      <c r="P151" s="275">
        <v>159120.79999999999</v>
      </c>
      <c r="Q151" s="275"/>
      <c r="R151" s="275"/>
      <c r="U151" s="56">
        <v>0</v>
      </c>
      <c r="V151" s="56">
        <v>3053279.47</v>
      </c>
      <c r="X151" s="100">
        <v>2475721.75</v>
      </c>
      <c r="Y151" s="100">
        <v>187400</v>
      </c>
      <c r="Z151" s="100">
        <v>2345.77</v>
      </c>
      <c r="AB151" s="100">
        <v>1169448</v>
      </c>
      <c r="AC151" s="100"/>
      <c r="AD151" s="100">
        <v>308798.43</v>
      </c>
      <c r="AE151" s="124">
        <v>1984908</v>
      </c>
      <c r="AG151" s="124">
        <v>1800</v>
      </c>
      <c r="AI151" s="124">
        <v>1148492.25</v>
      </c>
      <c r="AJ151" s="124">
        <v>236777.63</v>
      </c>
      <c r="AN151" s="85">
        <f t="shared" si="13"/>
        <v>768601.47</v>
      </c>
      <c r="AO151" s="21">
        <f t="shared" si="14"/>
        <v>161380.79999999999</v>
      </c>
      <c r="AP151" s="86">
        <f t="shared" si="15"/>
        <v>607220.66999999993</v>
      </c>
      <c r="AQ151" s="24">
        <f t="shared" si="16"/>
        <v>4143713.95</v>
      </c>
      <c r="AR151" s="25">
        <f t="shared" si="17"/>
        <v>3371977.88</v>
      </c>
      <c r="AS151" s="16">
        <f t="shared" si="18"/>
        <v>771736.0700000003</v>
      </c>
    </row>
    <row r="152" spans="1:45" ht="14.4" thickBot="1" x14ac:dyDescent="0.3">
      <c r="A152" s="62" t="s">
        <v>332</v>
      </c>
      <c r="B152" s="62" t="s">
        <v>50</v>
      </c>
      <c r="C152" s="88">
        <v>4182</v>
      </c>
      <c r="D152" s="89" t="s">
        <v>958</v>
      </c>
      <c r="E152" s="56" t="s">
        <v>1734</v>
      </c>
      <c r="F152" s="123">
        <v>136064.37</v>
      </c>
      <c r="G152" s="123">
        <v>8776.25</v>
      </c>
      <c r="H152" s="123">
        <v>49158.5</v>
      </c>
      <c r="I152" s="123"/>
      <c r="K152" s="56">
        <v>268328.28000000003</v>
      </c>
      <c r="L152" s="56">
        <v>242098.01</v>
      </c>
      <c r="M152" s="287"/>
      <c r="N152" s="56"/>
      <c r="P152" s="275">
        <v>43800</v>
      </c>
      <c r="Q152" s="275"/>
      <c r="R152" s="275"/>
      <c r="U152" s="56">
        <v>0</v>
      </c>
      <c r="V152" s="56">
        <v>1819262.69</v>
      </c>
      <c r="X152" s="100">
        <v>1610536.73</v>
      </c>
      <c r="Y152" s="100">
        <v>256285</v>
      </c>
      <c r="Z152" s="100">
        <v>1581.21</v>
      </c>
      <c r="AB152" s="100">
        <v>1167390</v>
      </c>
      <c r="AC152" s="100"/>
      <c r="AD152" s="100">
        <v>364701.39</v>
      </c>
      <c r="AE152" s="124">
        <v>1993390</v>
      </c>
      <c r="AG152" s="124">
        <v>1800</v>
      </c>
      <c r="AI152" s="124">
        <v>883517.54</v>
      </c>
      <c r="AJ152" s="124">
        <v>194070.11</v>
      </c>
      <c r="AN152" s="85">
        <f t="shared" si="13"/>
        <v>193999.12</v>
      </c>
      <c r="AO152" s="21">
        <f t="shared" si="14"/>
        <v>43800</v>
      </c>
      <c r="AP152" s="86">
        <f t="shared" si="15"/>
        <v>150199.12</v>
      </c>
      <c r="AQ152" s="24">
        <f t="shared" si="16"/>
        <v>3400494.33</v>
      </c>
      <c r="AR152" s="25">
        <f t="shared" si="17"/>
        <v>3072777.65</v>
      </c>
      <c r="AS152" s="16">
        <f t="shared" si="18"/>
        <v>327716.68000000017</v>
      </c>
    </row>
    <row r="153" spans="1:45" ht="14.4" thickBot="1" x14ac:dyDescent="0.3">
      <c r="A153" s="62" t="s">
        <v>332</v>
      </c>
      <c r="B153" s="62" t="s">
        <v>50</v>
      </c>
      <c r="C153" s="88">
        <v>4497</v>
      </c>
      <c r="D153" s="89" t="s">
        <v>959</v>
      </c>
      <c r="E153" s="56" t="s">
        <v>1735</v>
      </c>
      <c r="F153" s="123">
        <v>41555.53</v>
      </c>
      <c r="G153" s="123">
        <v>57644</v>
      </c>
      <c r="H153" s="123">
        <v>511797.75</v>
      </c>
      <c r="I153" s="123"/>
      <c r="K153" s="56">
        <v>1063198.1599999999</v>
      </c>
      <c r="L153" s="56">
        <v>217748.85</v>
      </c>
      <c r="M153" s="287"/>
      <c r="N153" s="56"/>
      <c r="O153" s="275">
        <v>6930</v>
      </c>
      <c r="P153" s="275">
        <v>0</v>
      </c>
      <c r="Q153" s="275"/>
      <c r="R153" s="275"/>
      <c r="U153" s="56">
        <v>0</v>
      </c>
      <c r="V153" s="56">
        <v>2522678.58</v>
      </c>
      <c r="X153" s="100">
        <v>1092745.77</v>
      </c>
      <c r="Y153" s="100">
        <v>239400</v>
      </c>
      <c r="Z153" s="100">
        <v>893.81</v>
      </c>
      <c r="AB153" s="100">
        <v>2113944</v>
      </c>
      <c r="AC153" s="100"/>
      <c r="AD153" s="100">
        <v>255688.27</v>
      </c>
      <c r="AE153" s="124">
        <v>2494184</v>
      </c>
      <c r="AG153" s="124">
        <v>8500</v>
      </c>
      <c r="AI153" s="124">
        <v>1076182.92</v>
      </c>
      <c r="AJ153" s="124">
        <v>255521.96</v>
      </c>
      <c r="AN153" s="85">
        <f t="shared" si="13"/>
        <v>610997.28</v>
      </c>
      <c r="AO153" s="21">
        <f t="shared" si="14"/>
        <v>6930</v>
      </c>
      <c r="AP153" s="86">
        <f t="shared" si="15"/>
        <v>604067.28</v>
      </c>
      <c r="AQ153" s="24">
        <f t="shared" si="16"/>
        <v>3702671.85</v>
      </c>
      <c r="AR153" s="25">
        <f t="shared" si="17"/>
        <v>3834388.88</v>
      </c>
      <c r="AS153" s="16">
        <f t="shared" si="18"/>
        <v>-131717.0299999998</v>
      </c>
    </row>
    <row r="154" spans="1:45" ht="14.4" thickBot="1" x14ac:dyDescent="0.3">
      <c r="A154" s="62" t="s">
        <v>332</v>
      </c>
      <c r="B154" s="62" t="s">
        <v>50</v>
      </c>
      <c r="C154" s="88">
        <v>4239</v>
      </c>
      <c r="D154" s="89" t="s">
        <v>960</v>
      </c>
      <c r="E154" s="56" t="s">
        <v>1736</v>
      </c>
      <c r="F154" s="123">
        <v>223017.45</v>
      </c>
      <c r="G154" s="123">
        <v>1697.5</v>
      </c>
      <c r="H154" s="123">
        <v>93292</v>
      </c>
      <c r="I154" s="123"/>
      <c r="K154" s="56">
        <v>1343977.99</v>
      </c>
      <c r="L154" s="56">
        <v>370310.26</v>
      </c>
      <c r="M154" s="287"/>
      <c r="N154" s="56"/>
      <c r="O154" s="275">
        <v>3340</v>
      </c>
      <c r="P154" s="275">
        <v>39390.559999999998</v>
      </c>
      <c r="Q154" s="275"/>
      <c r="R154" s="275"/>
      <c r="U154" s="56">
        <v>0</v>
      </c>
      <c r="V154" s="56">
        <v>4801199.47</v>
      </c>
      <c r="X154" s="100">
        <v>1458018</v>
      </c>
      <c r="Y154" s="100">
        <v>111650</v>
      </c>
      <c r="Z154" s="100">
        <v>576.41999999999996</v>
      </c>
      <c r="AB154" s="100">
        <v>274747.75</v>
      </c>
      <c r="AC154" s="100"/>
      <c r="AD154" s="100">
        <v>323790.90999999997</v>
      </c>
      <c r="AE154" s="124">
        <v>1006587.75</v>
      </c>
      <c r="AG154" s="124">
        <v>1800</v>
      </c>
      <c r="AI154" s="124">
        <v>874512.9</v>
      </c>
      <c r="AJ154" s="124">
        <v>411320.96</v>
      </c>
      <c r="AN154" s="85">
        <f t="shared" si="13"/>
        <v>318006.95</v>
      </c>
      <c r="AO154" s="21">
        <f t="shared" si="14"/>
        <v>42730.559999999998</v>
      </c>
      <c r="AP154" s="86">
        <f t="shared" si="15"/>
        <v>275276.39</v>
      </c>
      <c r="AQ154" s="24">
        <f t="shared" si="16"/>
        <v>2168783.08</v>
      </c>
      <c r="AR154" s="25">
        <f t="shared" si="17"/>
        <v>2294221.61</v>
      </c>
      <c r="AS154" s="16">
        <f t="shared" si="18"/>
        <v>-125438.5299999998</v>
      </c>
    </row>
    <row r="155" spans="1:45" ht="14.4" thickBot="1" x14ac:dyDescent="0.3">
      <c r="A155" s="62" t="s">
        <v>332</v>
      </c>
      <c r="B155" s="62" t="s">
        <v>50</v>
      </c>
      <c r="C155" s="88">
        <v>3891</v>
      </c>
      <c r="D155" s="89" t="s">
        <v>961</v>
      </c>
      <c r="E155" s="56" t="s">
        <v>1737</v>
      </c>
      <c r="F155" s="123">
        <v>55735.23</v>
      </c>
      <c r="G155" s="123">
        <v>21588.15</v>
      </c>
      <c r="H155" s="123">
        <v>281462.98</v>
      </c>
      <c r="I155" s="123"/>
      <c r="K155" s="56">
        <v>826419.46</v>
      </c>
      <c r="L155" s="56">
        <v>270162.03999999998</v>
      </c>
      <c r="M155" s="287"/>
      <c r="N155" s="56"/>
      <c r="O155" s="275">
        <v>102000</v>
      </c>
      <c r="P155" s="275">
        <v>100833.13</v>
      </c>
      <c r="Q155" s="275"/>
      <c r="R155" s="275">
        <v>0</v>
      </c>
      <c r="U155" s="56">
        <v>0</v>
      </c>
      <c r="V155" s="56">
        <v>5209136.26</v>
      </c>
      <c r="X155" s="100">
        <v>1591786.76</v>
      </c>
      <c r="Y155" s="100">
        <v>256700</v>
      </c>
      <c r="Z155" s="100">
        <v>753.29</v>
      </c>
      <c r="AB155" s="100">
        <v>1670172</v>
      </c>
      <c r="AC155" s="100"/>
      <c r="AD155" s="100">
        <v>323244.38</v>
      </c>
      <c r="AE155" s="124">
        <v>2466612</v>
      </c>
      <c r="AG155" s="124">
        <v>1800</v>
      </c>
      <c r="AI155" s="124">
        <v>1052777.18</v>
      </c>
      <c r="AJ155" s="124">
        <v>425356.67</v>
      </c>
      <c r="AN155" s="85">
        <f t="shared" si="13"/>
        <v>358786.36</v>
      </c>
      <c r="AO155" s="21">
        <f t="shared" si="14"/>
        <v>202833.13</v>
      </c>
      <c r="AP155" s="86">
        <f t="shared" si="15"/>
        <v>155953.22999999998</v>
      </c>
      <c r="AQ155" s="24">
        <f t="shared" si="16"/>
        <v>3842656.4299999997</v>
      </c>
      <c r="AR155" s="25">
        <f t="shared" si="17"/>
        <v>3946545.8499999996</v>
      </c>
      <c r="AS155" s="16">
        <f t="shared" si="18"/>
        <v>-103889.41999999993</v>
      </c>
    </row>
    <row r="156" spans="1:45" ht="14.4" thickBot="1" x14ac:dyDescent="0.3">
      <c r="A156" s="62" t="s">
        <v>332</v>
      </c>
      <c r="B156" s="62" t="s">
        <v>50</v>
      </c>
      <c r="C156" s="88">
        <v>3687</v>
      </c>
      <c r="D156" s="89" t="s">
        <v>962</v>
      </c>
      <c r="E156" s="56" t="s">
        <v>1738</v>
      </c>
      <c r="F156" s="123">
        <v>325394.82</v>
      </c>
      <c r="G156" s="123">
        <v>25902.65</v>
      </c>
      <c r="H156" s="123">
        <v>195045.22</v>
      </c>
      <c r="I156" s="123"/>
      <c r="K156" s="56">
        <v>997357.15</v>
      </c>
      <c r="L156" s="56">
        <v>187971.66</v>
      </c>
      <c r="M156" s="287"/>
      <c r="N156" s="56"/>
      <c r="O156" s="275">
        <v>0</v>
      </c>
      <c r="P156" s="275">
        <v>43801.24</v>
      </c>
      <c r="Q156" s="275"/>
      <c r="R156" s="275"/>
      <c r="U156" s="56">
        <v>0</v>
      </c>
      <c r="V156" s="56">
        <v>2453318.4700000002</v>
      </c>
      <c r="X156" s="100">
        <v>1026497.24</v>
      </c>
      <c r="Y156" s="100">
        <v>218000</v>
      </c>
      <c r="Z156" s="100">
        <v>1699.79</v>
      </c>
      <c r="AB156" s="100">
        <v>946512</v>
      </c>
      <c r="AC156" s="100"/>
      <c r="AD156" s="100">
        <v>271383.53000000003</v>
      </c>
      <c r="AE156" s="124">
        <v>1226859.5</v>
      </c>
      <c r="AG156" s="124">
        <v>1800</v>
      </c>
      <c r="AI156" s="124">
        <v>1042798.66</v>
      </c>
      <c r="AJ156" s="124">
        <v>292588.26</v>
      </c>
      <c r="AN156" s="85">
        <f t="shared" si="13"/>
        <v>546342.69000000006</v>
      </c>
      <c r="AO156" s="21">
        <f t="shared" si="14"/>
        <v>43801.24</v>
      </c>
      <c r="AP156" s="86">
        <f t="shared" si="15"/>
        <v>502541.45000000007</v>
      </c>
      <c r="AQ156" s="24">
        <f t="shared" si="16"/>
        <v>2464092.5600000005</v>
      </c>
      <c r="AR156" s="25">
        <f t="shared" si="17"/>
        <v>2564046.42</v>
      </c>
      <c r="AS156" s="16">
        <f t="shared" si="18"/>
        <v>-99953.859999999404</v>
      </c>
    </row>
    <row r="157" spans="1:45" ht="14.4" thickBot="1" x14ac:dyDescent="0.3">
      <c r="A157" s="62" t="s">
        <v>332</v>
      </c>
      <c r="B157" s="62" t="s">
        <v>50</v>
      </c>
      <c r="C157" s="88">
        <v>7013</v>
      </c>
      <c r="D157" s="89" t="s">
        <v>963</v>
      </c>
      <c r="E157" s="56" t="s">
        <v>1739</v>
      </c>
      <c r="F157" s="123">
        <v>278569.78999999998</v>
      </c>
      <c r="G157" s="123">
        <v>235712.54</v>
      </c>
      <c r="H157" s="123">
        <v>190737.94</v>
      </c>
      <c r="I157" s="123"/>
      <c r="K157" s="56">
        <v>342677.31</v>
      </c>
      <c r="L157" s="56">
        <v>1475883.04</v>
      </c>
      <c r="M157" s="287"/>
      <c r="N157" s="56"/>
      <c r="O157" s="275">
        <v>10540</v>
      </c>
      <c r="P157" s="275">
        <v>5602.34</v>
      </c>
      <c r="Q157" s="275"/>
      <c r="R157" s="275"/>
      <c r="S157" s="56">
        <v>3100</v>
      </c>
      <c r="U157" s="56">
        <v>-2830682.68</v>
      </c>
      <c r="V157" s="56">
        <v>4517827.99</v>
      </c>
      <c r="X157" s="100">
        <v>1956793.3</v>
      </c>
      <c r="Y157" s="100">
        <v>246220</v>
      </c>
      <c r="Z157" s="100">
        <v>2130.23</v>
      </c>
      <c r="AB157" s="100">
        <v>1688022</v>
      </c>
      <c r="AC157" s="100"/>
      <c r="AD157" s="100">
        <v>1515027.47</v>
      </c>
      <c r="AE157" s="124">
        <v>2318592</v>
      </c>
      <c r="AG157" s="124">
        <v>1800</v>
      </c>
      <c r="AH157" s="124">
        <v>1640</v>
      </c>
      <c r="AI157" s="124">
        <v>1562104.43</v>
      </c>
      <c r="AJ157" s="124">
        <v>406172.28</v>
      </c>
      <c r="AN157" s="85">
        <f t="shared" si="13"/>
        <v>705020.27</v>
      </c>
      <c r="AO157" s="21">
        <f t="shared" si="14"/>
        <v>16142.34</v>
      </c>
      <c r="AP157" s="86">
        <f t="shared" si="15"/>
        <v>688877.93</v>
      </c>
      <c r="AQ157" s="24">
        <f t="shared" si="16"/>
        <v>5408193</v>
      </c>
      <c r="AR157" s="25">
        <f t="shared" si="17"/>
        <v>4290308.71</v>
      </c>
      <c r="AS157" s="16">
        <f t="shared" si="18"/>
        <v>1117884.29</v>
      </c>
    </row>
    <row r="158" spans="1:45" ht="14.4" thickBot="1" x14ac:dyDescent="0.3">
      <c r="A158" s="62" t="s">
        <v>332</v>
      </c>
      <c r="B158" s="62" t="s">
        <v>50</v>
      </c>
      <c r="C158" s="88">
        <v>4588</v>
      </c>
      <c r="D158" s="89" t="s">
        <v>964</v>
      </c>
      <c r="E158" s="56" t="s">
        <v>1740</v>
      </c>
      <c r="F158" s="123">
        <v>383275.39</v>
      </c>
      <c r="G158" s="123">
        <v>0</v>
      </c>
      <c r="H158" s="123">
        <v>61496.75</v>
      </c>
      <c r="I158" s="123"/>
      <c r="K158" s="56">
        <v>666378.78</v>
      </c>
      <c r="L158" s="56">
        <v>190546.18</v>
      </c>
      <c r="M158" s="287"/>
      <c r="N158" s="56"/>
      <c r="O158" s="275">
        <v>0</v>
      </c>
      <c r="P158" s="275">
        <v>33958</v>
      </c>
      <c r="Q158" s="275"/>
      <c r="R158" s="275"/>
      <c r="U158" s="56">
        <v>0</v>
      </c>
      <c r="V158" s="56">
        <v>3061336.79</v>
      </c>
      <c r="X158" s="100">
        <v>1713521.35</v>
      </c>
      <c r="Y158" s="100">
        <v>153350</v>
      </c>
      <c r="Z158" s="100">
        <v>1684.57</v>
      </c>
      <c r="AB158" s="100">
        <v>1353534</v>
      </c>
      <c r="AC158" s="100"/>
      <c r="AD158" s="100">
        <v>340615.36</v>
      </c>
      <c r="AE158" s="124">
        <v>2039194</v>
      </c>
      <c r="AG158" s="124">
        <v>1800</v>
      </c>
      <c r="AI158" s="124">
        <v>1136842.8500000001</v>
      </c>
      <c r="AJ158" s="124">
        <v>295701.44</v>
      </c>
      <c r="AN158" s="85">
        <f t="shared" si="13"/>
        <v>444772.14</v>
      </c>
      <c r="AO158" s="21">
        <f t="shared" si="14"/>
        <v>33958</v>
      </c>
      <c r="AP158" s="86">
        <f t="shared" si="15"/>
        <v>410814.14</v>
      </c>
      <c r="AQ158" s="24">
        <f t="shared" si="16"/>
        <v>3562705.28</v>
      </c>
      <c r="AR158" s="25">
        <f t="shared" si="17"/>
        <v>3473538.29</v>
      </c>
      <c r="AS158" s="16">
        <f t="shared" si="18"/>
        <v>89166.989999999758</v>
      </c>
    </row>
    <row r="159" spans="1:45" ht="14.4" thickBot="1" x14ac:dyDescent="0.3">
      <c r="A159" s="62" t="s">
        <v>332</v>
      </c>
      <c r="B159" s="62" t="s">
        <v>50</v>
      </c>
      <c r="C159" s="88">
        <v>2353</v>
      </c>
      <c r="D159" s="89" t="s">
        <v>965</v>
      </c>
      <c r="E159" s="56" t="s">
        <v>1741</v>
      </c>
      <c r="F159" s="123">
        <v>210068.85</v>
      </c>
      <c r="G159" s="123">
        <v>1040.8499999999999</v>
      </c>
      <c r="H159" s="123">
        <v>262275.96999999997</v>
      </c>
      <c r="I159" s="123"/>
      <c r="K159" s="56">
        <v>1802828.79</v>
      </c>
      <c r="L159" s="56">
        <v>547436.65</v>
      </c>
      <c r="M159" s="287"/>
      <c r="N159" s="56"/>
      <c r="O159" s="275">
        <v>0</v>
      </c>
      <c r="P159" s="275">
        <v>132558.59</v>
      </c>
      <c r="Q159" s="275"/>
      <c r="R159" s="275"/>
      <c r="U159" s="56">
        <v>0</v>
      </c>
      <c r="V159" s="56">
        <v>2227904.62</v>
      </c>
      <c r="X159" s="100">
        <v>1218726.04</v>
      </c>
      <c r="Y159" s="100">
        <v>119750</v>
      </c>
      <c r="Z159" s="100">
        <v>899.42</v>
      </c>
      <c r="AB159" s="100">
        <v>1207912.2</v>
      </c>
      <c r="AC159" s="100"/>
      <c r="AD159" s="100">
        <v>246395.87</v>
      </c>
      <c r="AE159" s="124">
        <v>1735762.2</v>
      </c>
      <c r="AG159" s="124">
        <v>47522</v>
      </c>
      <c r="AI159" s="124">
        <v>878366.3</v>
      </c>
      <c r="AJ159" s="124">
        <v>100281.92</v>
      </c>
      <c r="AN159" s="85">
        <f t="shared" si="13"/>
        <v>473385.67</v>
      </c>
      <c r="AO159" s="21">
        <f t="shared" si="14"/>
        <v>132558.59</v>
      </c>
      <c r="AP159" s="86">
        <f t="shared" si="15"/>
        <v>340827.07999999996</v>
      </c>
      <c r="AQ159" s="24">
        <f t="shared" si="16"/>
        <v>2793683.5300000003</v>
      </c>
      <c r="AR159" s="25">
        <f t="shared" si="17"/>
        <v>2761932.42</v>
      </c>
      <c r="AS159" s="16">
        <f t="shared" si="18"/>
        <v>31751.110000000335</v>
      </c>
    </row>
    <row r="160" spans="1:45" ht="14.4" thickBot="1" x14ac:dyDescent="0.3">
      <c r="A160" s="62" t="s">
        <v>332</v>
      </c>
      <c r="B160" s="62" t="s">
        <v>50</v>
      </c>
      <c r="C160" s="88">
        <v>3206</v>
      </c>
      <c r="D160" s="89" t="s">
        <v>966</v>
      </c>
      <c r="E160" s="56" t="s">
        <v>1742</v>
      </c>
      <c r="F160" s="123">
        <v>291157.87</v>
      </c>
      <c r="G160" s="123">
        <v>68071.100000000006</v>
      </c>
      <c r="H160" s="123">
        <v>250398.15</v>
      </c>
      <c r="I160" s="123"/>
      <c r="K160" s="56">
        <v>1442162.29</v>
      </c>
      <c r="L160" s="56">
        <v>310537.43</v>
      </c>
      <c r="M160" s="287"/>
      <c r="N160" s="56"/>
      <c r="O160" s="275">
        <v>0</v>
      </c>
      <c r="P160" s="275">
        <v>50631.3</v>
      </c>
      <c r="Q160" s="275"/>
      <c r="R160" s="275"/>
      <c r="U160" s="56">
        <v>178064.56</v>
      </c>
      <c r="V160" s="56">
        <v>1652500.79</v>
      </c>
      <c r="X160" s="100">
        <v>1533289.63</v>
      </c>
      <c r="Y160" s="100">
        <v>241825</v>
      </c>
      <c r="Z160" s="100">
        <v>1528.26</v>
      </c>
      <c r="AB160" s="100">
        <v>664175.25</v>
      </c>
      <c r="AC160" s="100"/>
      <c r="AD160" s="100">
        <v>252216.83</v>
      </c>
      <c r="AE160" s="124">
        <v>1427519.25</v>
      </c>
      <c r="AG160" s="124">
        <v>1800</v>
      </c>
      <c r="AI160" s="124">
        <v>841331.42</v>
      </c>
      <c r="AJ160" s="124">
        <v>222907.24</v>
      </c>
      <c r="AN160" s="85">
        <f t="shared" si="13"/>
        <v>609627.12</v>
      </c>
      <c r="AO160" s="21">
        <f t="shared" si="14"/>
        <v>50631.3</v>
      </c>
      <c r="AP160" s="86">
        <f t="shared" si="15"/>
        <v>558995.81999999995</v>
      </c>
      <c r="AQ160" s="24">
        <f t="shared" si="16"/>
        <v>2693034.9699999997</v>
      </c>
      <c r="AR160" s="25">
        <f t="shared" si="17"/>
        <v>2493557.91</v>
      </c>
      <c r="AS160" s="16">
        <f t="shared" si="18"/>
        <v>199477.05999999959</v>
      </c>
    </row>
    <row r="161" spans="1:46" ht="14.4" thickBot="1" x14ac:dyDescent="0.3">
      <c r="A161" s="62" t="s">
        <v>332</v>
      </c>
      <c r="B161" s="62" t="s">
        <v>50</v>
      </c>
      <c r="C161" s="88">
        <v>2498</v>
      </c>
      <c r="D161" s="89" t="s">
        <v>967</v>
      </c>
      <c r="E161" s="56" t="s">
        <v>1743</v>
      </c>
      <c r="F161" s="123">
        <v>417152.4</v>
      </c>
      <c r="G161" s="123">
        <v>0</v>
      </c>
      <c r="H161" s="123">
        <v>54835.99</v>
      </c>
      <c r="I161" s="123"/>
      <c r="K161" s="56">
        <v>1373769.85</v>
      </c>
      <c r="L161" s="56">
        <v>441616.67</v>
      </c>
      <c r="M161" s="287"/>
      <c r="N161" s="56"/>
      <c r="P161" s="275">
        <v>82168.570000000007</v>
      </c>
      <c r="Q161" s="275"/>
      <c r="R161" s="275"/>
      <c r="U161" s="56">
        <v>0</v>
      </c>
      <c r="V161" s="56">
        <v>2038406.69</v>
      </c>
      <c r="X161" s="100">
        <v>1359189.38</v>
      </c>
      <c r="Y161" s="100">
        <v>220040</v>
      </c>
      <c r="Z161" s="100">
        <v>2735.24</v>
      </c>
      <c r="AB161" s="100">
        <v>1020642</v>
      </c>
      <c r="AC161" s="100"/>
      <c r="AD161" s="100">
        <v>171867.04</v>
      </c>
      <c r="AE161" s="124">
        <v>1466102</v>
      </c>
      <c r="AI161" s="124">
        <v>1158689.96</v>
      </c>
      <c r="AJ161" s="124">
        <v>483829.14</v>
      </c>
      <c r="AN161" s="85">
        <f t="shared" si="13"/>
        <v>471988.39</v>
      </c>
      <c r="AO161" s="21">
        <f t="shared" si="14"/>
        <v>82168.570000000007</v>
      </c>
      <c r="AP161" s="86">
        <f t="shared" si="15"/>
        <v>389819.82</v>
      </c>
      <c r="AQ161" s="24">
        <f t="shared" si="16"/>
        <v>2774473.66</v>
      </c>
      <c r="AR161" s="25">
        <f t="shared" si="17"/>
        <v>3108621.1</v>
      </c>
      <c r="AS161" s="16">
        <f t="shared" si="18"/>
        <v>-334147.43999999994</v>
      </c>
    </row>
    <row r="162" spans="1:46" ht="14.4" thickBot="1" x14ac:dyDescent="0.3">
      <c r="A162" s="62" t="s">
        <v>332</v>
      </c>
      <c r="B162" s="62" t="s">
        <v>50</v>
      </c>
      <c r="C162" s="88">
        <v>4052</v>
      </c>
      <c r="D162" s="89" t="s">
        <v>968</v>
      </c>
      <c r="E162" s="56" t="s">
        <v>1744</v>
      </c>
      <c r="F162" s="123">
        <v>245672.59</v>
      </c>
      <c r="G162" s="123">
        <v>4066.75</v>
      </c>
      <c r="H162" s="123">
        <v>61062.74</v>
      </c>
      <c r="I162" s="123"/>
      <c r="K162" s="56">
        <v>1238733.27</v>
      </c>
      <c r="L162" s="56">
        <v>366641.67</v>
      </c>
      <c r="M162" s="287"/>
      <c r="N162" s="56"/>
      <c r="O162" s="275">
        <v>0</v>
      </c>
      <c r="P162" s="275">
        <v>1800</v>
      </c>
      <c r="Q162" s="275"/>
      <c r="R162" s="275"/>
      <c r="U162" s="56">
        <v>0</v>
      </c>
      <c r="V162" s="56">
        <v>2546107.46</v>
      </c>
      <c r="X162" s="100">
        <v>1638155.88</v>
      </c>
      <c r="Y162" s="100">
        <v>132980</v>
      </c>
      <c r="Z162" s="100">
        <v>1453</v>
      </c>
      <c r="AB162" s="100">
        <v>1054284</v>
      </c>
      <c r="AC162" s="100"/>
      <c r="AD162" s="100">
        <v>296294.07</v>
      </c>
      <c r="AE162" s="124">
        <v>1692039</v>
      </c>
      <c r="AG162" s="124">
        <v>1800</v>
      </c>
      <c r="AI162" s="124">
        <v>1039432.43</v>
      </c>
      <c r="AJ162" s="124">
        <v>288619.71999999997</v>
      </c>
      <c r="AM162" s="124">
        <v>11214</v>
      </c>
      <c r="AN162" s="85">
        <f t="shared" si="13"/>
        <v>310802.08</v>
      </c>
      <c r="AO162" s="21">
        <f t="shared" si="14"/>
        <v>1800</v>
      </c>
      <c r="AP162" s="86">
        <f t="shared" si="15"/>
        <v>309002.08</v>
      </c>
      <c r="AQ162" s="24">
        <f t="shared" si="16"/>
        <v>3123166.9499999997</v>
      </c>
      <c r="AR162" s="25">
        <f t="shared" si="17"/>
        <v>3033105.1500000004</v>
      </c>
      <c r="AS162" s="16">
        <f t="shared" si="18"/>
        <v>90061.799999999348</v>
      </c>
    </row>
    <row r="163" spans="1:46" ht="14.4" thickBot="1" x14ac:dyDescent="0.3">
      <c r="A163" s="62" t="s">
        <v>332</v>
      </c>
      <c r="B163" s="62" t="s">
        <v>50</v>
      </c>
      <c r="C163" s="88">
        <v>2478</v>
      </c>
      <c r="D163" s="89" t="s">
        <v>969</v>
      </c>
      <c r="E163" s="56" t="s">
        <v>1745</v>
      </c>
      <c r="F163" s="123">
        <v>171666.64</v>
      </c>
      <c r="G163" s="123">
        <v>977.36</v>
      </c>
      <c r="H163" s="123">
        <v>33388.769999999997</v>
      </c>
      <c r="I163" s="123"/>
      <c r="K163" s="56">
        <v>402309.73</v>
      </c>
      <c r="L163" s="56">
        <v>398745.34</v>
      </c>
      <c r="M163" s="287"/>
      <c r="N163" s="56"/>
      <c r="O163" s="275">
        <v>0</v>
      </c>
      <c r="P163" s="275">
        <v>0</v>
      </c>
      <c r="Q163" s="275"/>
      <c r="R163" s="275"/>
      <c r="U163" s="56">
        <v>0</v>
      </c>
      <c r="V163" s="56">
        <v>2320392.7599999998</v>
      </c>
      <c r="X163" s="100">
        <v>1401934.9</v>
      </c>
      <c r="Y163" s="100">
        <v>185388.43</v>
      </c>
      <c r="Z163" s="100">
        <v>803.36</v>
      </c>
      <c r="AB163" s="100">
        <v>760914</v>
      </c>
      <c r="AC163" s="100"/>
      <c r="AD163" s="100">
        <v>211669.47</v>
      </c>
      <c r="AE163" s="124">
        <v>1211484</v>
      </c>
      <c r="AG163" s="124">
        <v>1800</v>
      </c>
      <c r="AI163" s="124">
        <v>1110661.5900000001</v>
      </c>
      <c r="AJ163" s="124">
        <v>297287.21999999997</v>
      </c>
      <c r="AN163" s="85">
        <f t="shared" si="13"/>
        <v>206032.77</v>
      </c>
      <c r="AO163" s="21">
        <f t="shared" si="14"/>
        <v>0</v>
      </c>
      <c r="AP163" s="86">
        <f t="shared" si="15"/>
        <v>206032.77</v>
      </c>
      <c r="AQ163" s="24">
        <f t="shared" si="16"/>
        <v>2560710.16</v>
      </c>
      <c r="AR163" s="25">
        <f t="shared" si="17"/>
        <v>2621232.8099999996</v>
      </c>
      <c r="AS163" s="16">
        <f t="shared" si="18"/>
        <v>-60522.649999999441</v>
      </c>
    </row>
    <row r="164" spans="1:46" ht="14.4" thickBot="1" x14ac:dyDescent="0.3">
      <c r="A164" s="62" t="s">
        <v>332</v>
      </c>
      <c r="B164" s="62" t="s">
        <v>50</v>
      </c>
      <c r="C164" s="88">
        <v>2353</v>
      </c>
      <c r="D164" s="89" t="s">
        <v>970</v>
      </c>
      <c r="E164" s="56" t="s">
        <v>1794</v>
      </c>
      <c r="F164" s="123">
        <v>336659.41</v>
      </c>
      <c r="G164" s="123">
        <v>8525</v>
      </c>
      <c r="H164" s="123">
        <v>154123.91</v>
      </c>
      <c r="I164" s="123"/>
      <c r="K164" s="56">
        <v>1184600.79</v>
      </c>
      <c r="L164" s="56">
        <v>525373.16</v>
      </c>
      <c r="M164" s="287"/>
      <c r="N164" s="56"/>
      <c r="O164" s="275">
        <v>2000</v>
      </c>
      <c r="P164" s="275">
        <v>31054.28</v>
      </c>
      <c r="Q164" s="275"/>
      <c r="R164" s="275"/>
      <c r="U164" s="56">
        <v>0</v>
      </c>
      <c r="V164" s="56">
        <v>2754433.99</v>
      </c>
      <c r="X164" s="100">
        <v>1303458.6200000001</v>
      </c>
      <c r="Y164" s="100">
        <v>90300</v>
      </c>
      <c r="Z164" s="100">
        <v>2510.21</v>
      </c>
      <c r="AB164" s="100">
        <v>1045086</v>
      </c>
      <c r="AC164" s="100"/>
      <c r="AD164" s="100">
        <v>251737.63</v>
      </c>
      <c r="AE164" s="124">
        <v>1572926</v>
      </c>
      <c r="AG164" s="124">
        <v>1800</v>
      </c>
      <c r="AI164" s="124">
        <v>1053281.03</v>
      </c>
      <c r="AJ164" s="124">
        <v>375860.34</v>
      </c>
      <c r="AM164" s="124">
        <v>7146</v>
      </c>
      <c r="AN164" s="85">
        <f t="shared" si="13"/>
        <v>499308.31999999995</v>
      </c>
      <c r="AO164" s="21">
        <f t="shared" si="14"/>
        <v>33054.28</v>
      </c>
      <c r="AP164" s="86">
        <f t="shared" si="15"/>
        <v>466254.03999999992</v>
      </c>
      <c r="AQ164" s="24">
        <f t="shared" si="16"/>
        <v>2693092.46</v>
      </c>
      <c r="AR164" s="25">
        <f t="shared" si="17"/>
        <v>3011013.37</v>
      </c>
      <c r="AS164" s="16">
        <f t="shared" si="18"/>
        <v>-317920.91000000015</v>
      </c>
    </row>
    <row r="165" spans="1:46" ht="14.4" thickBot="1" x14ac:dyDescent="0.3">
      <c r="A165" s="62" t="s">
        <v>332</v>
      </c>
      <c r="B165" s="62" t="s">
        <v>50</v>
      </c>
      <c r="C165" s="88">
        <v>5363</v>
      </c>
      <c r="D165" s="89" t="s">
        <v>971</v>
      </c>
      <c r="E165" s="56" t="s">
        <v>1798</v>
      </c>
      <c r="F165" s="123">
        <v>421333.23</v>
      </c>
      <c r="G165" s="123">
        <v>0</v>
      </c>
      <c r="H165" s="123">
        <v>66705.14</v>
      </c>
      <c r="I165" s="123"/>
      <c r="K165" s="56">
        <v>539870</v>
      </c>
      <c r="L165" s="56">
        <v>280373.99</v>
      </c>
      <c r="M165" s="287"/>
      <c r="N165" s="56"/>
      <c r="O165" s="275">
        <v>4500</v>
      </c>
      <c r="P165" s="275">
        <v>28727.599999999999</v>
      </c>
      <c r="Q165" s="275">
        <v>16900</v>
      </c>
      <c r="R165" s="275"/>
      <c r="U165" s="56">
        <v>0</v>
      </c>
      <c r="V165" s="56">
        <v>4164121.7</v>
      </c>
      <c r="X165" s="100">
        <v>2605374.5099999998</v>
      </c>
      <c r="Y165" s="100">
        <v>264500</v>
      </c>
      <c r="Z165" s="100">
        <v>3214</v>
      </c>
      <c r="AB165" s="100">
        <v>1724436</v>
      </c>
      <c r="AC165" s="100"/>
      <c r="AD165" s="100">
        <v>363857.71</v>
      </c>
      <c r="AE165" s="124">
        <v>2259716</v>
      </c>
      <c r="AG165" s="124">
        <v>1800</v>
      </c>
      <c r="AI165" s="124">
        <v>1641635.73</v>
      </c>
      <c r="AJ165" s="124">
        <v>98510.04</v>
      </c>
      <c r="AK165" s="124">
        <v>975583.35</v>
      </c>
      <c r="AN165" s="85">
        <f t="shared" si="13"/>
        <v>488038.37</v>
      </c>
      <c r="AO165" s="21">
        <f t="shared" si="14"/>
        <v>50127.6</v>
      </c>
      <c r="AP165" s="86">
        <f t="shared" si="15"/>
        <v>437910.77</v>
      </c>
      <c r="AQ165" s="24">
        <f t="shared" si="16"/>
        <v>4961382.22</v>
      </c>
      <c r="AR165" s="25">
        <f t="shared" si="17"/>
        <v>4977245.12</v>
      </c>
      <c r="AS165" s="16">
        <f t="shared" si="18"/>
        <v>-15862.900000000373</v>
      </c>
    </row>
    <row r="166" spans="1:46" ht="14.4" thickBot="1" x14ac:dyDescent="0.3">
      <c r="A166" s="62" t="s">
        <v>332</v>
      </c>
      <c r="B166" s="62" t="s">
        <v>50</v>
      </c>
      <c r="C166" s="88">
        <v>2121</v>
      </c>
      <c r="D166" s="89" t="s">
        <v>972</v>
      </c>
      <c r="E166" s="56" t="s">
        <v>1802</v>
      </c>
      <c r="F166" s="123">
        <v>233514.27</v>
      </c>
      <c r="G166" s="123">
        <v>2150.31</v>
      </c>
      <c r="H166" s="123">
        <v>240940.81</v>
      </c>
      <c r="I166" s="123"/>
      <c r="K166" s="56">
        <v>1053478.45</v>
      </c>
      <c r="L166" s="56">
        <v>369445.79</v>
      </c>
      <c r="M166" s="287"/>
      <c r="N166" s="56"/>
      <c r="O166" s="275">
        <v>0</v>
      </c>
      <c r="P166" s="275">
        <v>74938.31</v>
      </c>
      <c r="Q166" s="275"/>
      <c r="R166" s="275"/>
      <c r="U166" s="56">
        <v>0</v>
      </c>
      <c r="V166" s="56">
        <v>3254719.47</v>
      </c>
      <c r="X166" s="100">
        <v>1309701.19</v>
      </c>
      <c r="Y166" s="100">
        <v>135650</v>
      </c>
      <c r="Z166" s="100">
        <v>2130.5500000000002</v>
      </c>
      <c r="AB166" s="100">
        <v>742340.1</v>
      </c>
      <c r="AC166" s="100"/>
      <c r="AD166" s="100">
        <v>269714.31</v>
      </c>
      <c r="AE166" s="124">
        <v>1144100.1000000001</v>
      </c>
      <c r="AG166" s="124">
        <v>8152</v>
      </c>
      <c r="AI166" s="124">
        <v>913863.55</v>
      </c>
      <c r="AJ166" s="124">
        <v>310921.64</v>
      </c>
      <c r="AM166" s="124">
        <v>2493.1</v>
      </c>
      <c r="AN166" s="85">
        <f t="shared" si="13"/>
        <v>476605.39</v>
      </c>
      <c r="AO166" s="21">
        <f t="shared" si="14"/>
        <v>74938.31</v>
      </c>
      <c r="AP166" s="86">
        <f t="shared" si="15"/>
        <v>401667.08</v>
      </c>
      <c r="AQ166" s="24">
        <f t="shared" si="16"/>
        <v>2459536.15</v>
      </c>
      <c r="AR166" s="25">
        <f t="shared" si="17"/>
        <v>2379530.39</v>
      </c>
      <c r="AS166" s="16">
        <f t="shared" si="18"/>
        <v>80005.759999999776</v>
      </c>
    </row>
    <row r="167" spans="1:46" ht="14.4" thickBot="1" x14ac:dyDescent="0.3">
      <c r="A167" s="62" t="s">
        <v>334</v>
      </c>
      <c r="B167" s="62" t="s">
        <v>51</v>
      </c>
      <c r="C167" s="88">
        <v>5006</v>
      </c>
      <c r="D167" s="89" t="s">
        <v>973</v>
      </c>
      <c r="E167" s="56" t="s">
        <v>1746</v>
      </c>
      <c r="F167" s="123">
        <v>597767.97</v>
      </c>
      <c r="G167" s="123">
        <v>384739.55</v>
      </c>
      <c r="H167" s="123">
        <v>83469.119999999995</v>
      </c>
      <c r="I167" s="123"/>
      <c r="K167" s="56">
        <v>546794.36</v>
      </c>
      <c r="L167" s="56">
        <v>526642.87</v>
      </c>
      <c r="M167" s="287"/>
      <c r="N167" s="56"/>
      <c r="O167" s="275">
        <v>3000</v>
      </c>
      <c r="P167" s="275">
        <v>43690.53</v>
      </c>
      <c r="Q167" s="275"/>
      <c r="R167" s="275">
        <v>471.04</v>
      </c>
      <c r="U167" s="56">
        <v>0</v>
      </c>
      <c r="V167" s="56">
        <v>4774273.9400000004</v>
      </c>
      <c r="X167" s="100">
        <v>2093909.78</v>
      </c>
      <c r="Y167" s="100">
        <v>225525</v>
      </c>
      <c r="Z167" s="100">
        <v>2814.61</v>
      </c>
      <c r="AB167" s="100">
        <v>1349586</v>
      </c>
      <c r="AC167" s="100"/>
      <c r="AD167" s="100">
        <v>18900</v>
      </c>
      <c r="AE167" s="124">
        <v>1885172</v>
      </c>
      <c r="AI167" s="124">
        <v>782392.57</v>
      </c>
      <c r="AJ167" s="124">
        <v>333125.71999999997</v>
      </c>
      <c r="AM167" s="124">
        <v>4120</v>
      </c>
      <c r="AN167" s="85">
        <f t="shared" si="13"/>
        <v>1065976.6400000001</v>
      </c>
      <c r="AO167" s="21">
        <f t="shared" si="14"/>
        <v>47161.57</v>
      </c>
      <c r="AP167" s="86">
        <f t="shared" si="15"/>
        <v>1018815.0700000002</v>
      </c>
      <c r="AQ167" s="24">
        <f t="shared" si="16"/>
        <v>3690735.39</v>
      </c>
      <c r="AR167" s="25">
        <f t="shared" si="17"/>
        <v>3004810.29</v>
      </c>
      <c r="AS167" s="16">
        <f t="shared" si="18"/>
        <v>685925.10000000009</v>
      </c>
    </row>
    <row r="168" spans="1:46" ht="14.4" thickBot="1" x14ac:dyDescent="0.3">
      <c r="A168" s="62" t="s">
        <v>334</v>
      </c>
      <c r="B168" s="62" t="s">
        <v>51</v>
      </c>
      <c r="C168" s="88">
        <v>2343</v>
      </c>
      <c r="D168" s="89" t="s">
        <v>974</v>
      </c>
      <c r="E168" s="56" t="s">
        <v>1747</v>
      </c>
      <c r="F168" s="123">
        <v>227660.98</v>
      </c>
      <c r="G168" s="123">
        <v>18922.45</v>
      </c>
      <c r="H168" s="123">
        <v>50434.25</v>
      </c>
      <c r="I168" s="123"/>
      <c r="K168" s="56">
        <v>942288.8</v>
      </c>
      <c r="L168" s="56">
        <v>457649.59</v>
      </c>
      <c r="M168" s="287"/>
      <c r="N168" s="56"/>
      <c r="P168" s="275">
        <v>30750</v>
      </c>
      <c r="Q168" s="275"/>
      <c r="R168" s="275">
        <v>28.04</v>
      </c>
      <c r="U168" s="56">
        <v>0</v>
      </c>
      <c r="V168" s="56">
        <v>3320080.98</v>
      </c>
      <c r="X168" s="100">
        <v>1131037.06</v>
      </c>
      <c r="Y168" s="100">
        <v>120040</v>
      </c>
      <c r="Z168" s="100">
        <v>1351.02</v>
      </c>
      <c r="AB168" s="100">
        <v>1818342</v>
      </c>
      <c r="AC168" s="100"/>
      <c r="AD168" s="100">
        <v>9900</v>
      </c>
      <c r="AE168" s="124">
        <v>2071922</v>
      </c>
      <c r="AI168" s="124">
        <v>673226.86</v>
      </c>
      <c r="AJ168" s="124">
        <v>304881.26</v>
      </c>
      <c r="AN168" s="85">
        <f t="shared" si="13"/>
        <v>297017.68000000005</v>
      </c>
      <c r="AO168" s="21">
        <f t="shared" si="14"/>
        <v>30778.04</v>
      </c>
      <c r="AP168" s="86">
        <f t="shared" si="15"/>
        <v>266239.64000000007</v>
      </c>
      <c r="AQ168" s="24">
        <f t="shared" si="16"/>
        <v>3080670.08</v>
      </c>
      <c r="AR168" s="25">
        <f t="shared" si="17"/>
        <v>3050030.12</v>
      </c>
      <c r="AS168" s="16">
        <f t="shared" si="18"/>
        <v>30639.959999999963</v>
      </c>
    </row>
    <row r="169" spans="1:46" ht="14.4" thickBot="1" x14ac:dyDescent="0.3">
      <c r="A169" s="62" t="s">
        <v>334</v>
      </c>
      <c r="B169" s="62" t="s">
        <v>51</v>
      </c>
      <c r="C169" s="88">
        <v>2524</v>
      </c>
      <c r="D169" s="89" t="s">
        <v>975</v>
      </c>
      <c r="E169" s="56" t="s">
        <v>1748</v>
      </c>
      <c r="F169" s="123">
        <v>285847.64</v>
      </c>
      <c r="G169" s="123">
        <v>154921.97</v>
      </c>
      <c r="H169" s="123">
        <v>42156.34</v>
      </c>
      <c r="I169" s="123"/>
      <c r="K169" s="56">
        <v>893927.49</v>
      </c>
      <c r="L169" s="56">
        <v>361949.73</v>
      </c>
      <c r="M169" s="287"/>
      <c r="N169" s="56"/>
      <c r="O169" s="275">
        <v>5000</v>
      </c>
      <c r="P169" s="275">
        <v>40759.660000000003</v>
      </c>
      <c r="Q169" s="275"/>
      <c r="R169" s="275">
        <v>431.48</v>
      </c>
      <c r="U169" s="56">
        <v>0</v>
      </c>
      <c r="V169" s="56">
        <v>2333757.04</v>
      </c>
      <c r="X169" s="100">
        <v>1393496</v>
      </c>
      <c r="Y169" s="100">
        <v>146540</v>
      </c>
      <c r="Z169" s="100">
        <v>924.62</v>
      </c>
      <c r="AB169" s="100">
        <v>1306284</v>
      </c>
      <c r="AC169" s="100"/>
      <c r="AD169" s="100">
        <v>38217.879999999997</v>
      </c>
      <c r="AE169" s="124">
        <v>1678969</v>
      </c>
      <c r="AI169" s="124">
        <v>797300.44</v>
      </c>
      <c r="AJ169" s="124">
        <v>269336.68</v>
      </c>
      <c r="AM169" s="124">
        <v>3400</v>
      </c>
      <c r="AN169" s="85">
        <f t="shared" si="13"/>
        <v>482925.94999999995</v>
      </c>
      <c r="AO169" s="21">
        <f t="shared" si="14"/>
        <v>46191.140000000007</v>
      </c>
      <c r="AP169" s="86">
        <f t="shared" si="15"/>
        <v>436734.80999999994</v>
      </c>
      <c r="AQ169" s="24">
        <f t="shared" si="16"/>
        <v>2885462.5</v>
      </c>
      <c r="AR169" s="25">
        <f t="shared" si="17"/>
        <v>2749006.12</v>
      </c>
      <c r="AS169" s="16">
        <f t="shared" si="18"/>
        <v>136456.37999999989</v>
      </c>
    </row>
    <row r="170" spans="1:46" ht="14.4" thickBot="1" x14ac:dyDescent="0.3">
      <c r="A170" s="62" t="s">
        <v>334</v>
      </c>
      <c r="B170" s="62" t="s">
        <v>51</v>
      </c>
      <c r="C170" s="88">
        <v>6272</v>
      </c>
      <c r="D170" s="89" t="s">
        <v>976</v>
      </c>
      <c r="E170" s="56" t="s">
        <v>1749</v>
      </c>
      <c r="F170" s="123">
        <v>1502287.66</v>
      </c>
      <c r="G170" s="123">
        <v>233388.31</v>
      </c>
      <c r="H170" s="123">
        <v>24349.040000000001</v>
      </c>
      <c r="I170" s="123"/>
      <c r="K170" s="56">
        <v>132696.82</v>
      </c>
      <c r="L170" s="56">
        <v>346608.21</v>
      </c>
      <c r="M170" s="287"/>
      <c r="N170" s="56"/>
      <c r="O170" s="275">
        <v>2730</v>
      </c>
      <c r="P170" s="275">
        <v>56584.12</v>
      </c>
      <c r="Q170" s="275"/>
      <c r="R170" s="275">
        <v>0</v>
      </c>
      <c r="U170" s="56">
        <v>0</v>
      </c>
      <c r="V170" s="56">
        <v>2500833.27</v>
      </c>
      <c r="X170" s="100">
        <v>3076617.76</v>
      </c>
      <c r="Y170" s="100">
        <v>348395</v>
      </c>
      <c r="Z170" s="100">
        <v>4452.16</v>
      </c>
      <c r="AB170" s="100">
        <v>1279040</v>
      </c>
      <c r="AC170" s="100"/>
      <c r="AD170" s="100">
        <v>11900</v>
      </c>
      <c r="AE170" s="124">
        <v>2288320</v>
      </c>
      <c r="AI170" s="124">
        <v>1031682.32</v>
      </c>
      <c r="AJ170" s="124">
        <v>186273.9</v>
      </c>
      <c r="AM170" s="124">
        <v>3380</v>
      </c>
      <c r="AN170" s="85">
        <f t="shared" si="13"/>
        <v>1760025.01</v>
      </c>
      <c r="AO170" s="21">
        <f t="shared" si="14"/>
        <v>59314.12</v>
      </c>
      <c r="AP170" s="86">
        <f t="shared" si="15"/>
        <v>1700710.89</v>
      </c>
      <c r="AQ170" s="24">
        <f t="shared" si="16"/>
        <v>4720404.92</v>
      </c>
      <c r="AR170" s="25">
        <f t="shared" si="17"/>
        <v>3509656.2199999997</v>
      </c>
      <c r="AS170" s="16">
        <f t="shared" si="18"/>
        <v>1210748.7000000002</v>
      </c>
    </row>
    <row r="171" spans="1:46" ht="14.4" thickBot="1" x14ac:dyDescent="0.3">
      <c r="A171" s="62" t="s">
        <v>334</v>
      </c>
      <c r="B171" s="62" t="s">
        <v>51</v>
      </c>
      <c r="C171" s="88">
        <v>5818</v>
      </c>
      <c r="D171" s="89" t="s">
        <v>977</v>
      </c>
      <c r="E171" s="56" t="s">
        <v>1750</v>
      </c>
      <c r="F171" s="123">
        <v>2007530.26</v>
      </c>
      <c r="G171" s="123">
        <v>1400011.84</v>
      </c>
      <c r="H171" s="123">
        <v>96159.93</v>
      </c>
      <c r="I171" s="123"/>
      <c r="K171" s="56">
        <v>604977.36</v>
      </c>
      <c r="L171" s="56">
        <v>826321.13</v>
      </c>
      <c r="M171" s="287"/>
      <c r="N171" s="56"/>
      <c r="O171" s="275">
        <v>2400</v>
      </c>
      <c r="P171" s="275">
        <v>58953.8</v>
      </c>
      <c r="Q171" s="275"/>
      <c r="R171" s="275">
        <v>156.91</v>
      </c>
      <c r="U171" s="56">
        <v>0</v>
      </c>
      <c r="V171" s="56">
        <v>1757956.06</v>
      </c>
      <c r="X171" s="100">
        <v>3423445.32</v>
      </c>
      <c r="Y171" s="100">
        <v>204270</v>
      </c>
      <c r="Z171" s="100">
        <v>7495.63</v>
      </c>
      <c r="AB171" s="100">
        <v>1994010</v>
      </c>
      <c r="AC171" s="100"/>
      <c r="AD171" s="100">
        <v>158115.53</v>
      </c>
      <c r="AE171" s="124">
        <v>2464500</v>
      </c>
      <c r="AI171" s="124">
        <v>1039303.66</v>
      </c>
      <c r="AJ171" s="124">
        <v>411144.51</v>
      </c>
      <c r="AM171" s="124">
        <v>21600</v>
      </c>
      <c r="AN171" s="85">
        <f t="shared" si="13"/>
        <v>3503702.0300000003</v>
      </c>
      <c r="AO171" s="21">
        <f t="shared" si="14"/>
        <v>61510.710000000006</v>
      </c>
      <c r="AP171" s="86">
        <f t="shared" si="15"/>
        <v>3442191.3200000003</v>
      </c>
      <c r="AQ171" s="24">
        <f t="shared" si="16"/>
        <v>5787336.4799999995</v>
      </c>
      <c r="AR171" s="25">
        <f t="shared" si="17"/>
        <v>3936548.17</v>
      </c>
      <c r="AS171" s="16">
        <f t="shared" si="18"/>
        <v>1850788.3099999996</v>
      </c>
    </row>
    <row r="172" spans="1:46" ht="14.4" thickBot="1" x14ac:dyDescent="0.3">
      <c r="A172" s="62" t="s">
        <v>334</v>
      </c>
      <c r="B172" s="62" t="s">
        <v>51</v>
      </c>
      <c r="C172" s="88">
        <v>3371</v>
      </c>
      <c r="D172" s="89" t="s">
        <v>978</v>
      </c>
      <c r="E172" s="56" t="s">
        <v>1751</v>
      </c>
      <c r="F172" s="123">
        <v>413849.56</v>
      </c>
      <c r="G172" s="123">
        <v>170722.15</v>
      </c>
      <c r="H172" s="123">
        <v>39747.089999999997</v>
      </c>
      <c r="I172" s="123"/>
      <c r="K172" s="56">
        <v>958028.78</v>
      </c>
      <c r="L172" s="56">
        <v>169240.07</v>
      </c>
      <c r="M172" s="287"/>
      <c r="N172" s="56"/>
      <c r="O172" s="275">
        <v>0</v>
      </c>
      <c r="P172" s="275">
        <v>41061.07</v>
      </c>
      <c r="Q172" s="275"/>
      <c r="R172" s="275">
        <v>0</v>
      </c>
      <c r="U172" s="56">
        <v>0</v>
      </c>
      <c r="V172" s="56">
        <v>2321876.0699999998</v>
      </c>
      <c r="X172" s="100">
        <v>1458578.47</v>
      </c>
      <c r="Y172" s="100">
        <v>154800</v>
      </c>
      <c r="Z172" s="100">
        <v>1823.82</v>
      </c>
      <c r="AB172" s="100">
        <v>964404</v>
      </c>
      <c r="AC172" s="100"/>
      <c r="AD172" s="100">
        <v>5400</v>
      </c>
      <c r="AE172" s="124">
        <v>1224864</v>
      </c>
      <c r="AI172" s="124">
        <v>944105.88</v>
      </c>
      <c r="AJ172" s="124">
        <v>275439.27</v>
      </c>
      <c r="AN172" s="85">
        <f t="shared" si="13"/>
        <v>624318.79999999993</v>
      </c>
      <c r="AO172" s="21">
        <f t="shared" si="14"/>
        <v>41061.07</v>
      </c>
      <c r="AP172" s="86">
        <f t="shared" si="15"/>
        <v>583257.73</v>
      </c>
      <c r="AQ172" s="24">
        <f t="shared" si="16"/>
        <v>2585006.29</v>
      </c>
      <c r="AR172" s="25">
        <f t="shared" si="17"/>
        <v>2444409.15</v>
      </c>
      <c r="AS172" s="16">
        <f t="shared" si="18"/>
        <v>140597.14000000013</v>
      </c>
    </row>
    <row r="173" spans="1:46" ht="14.4" thickBot="1" x14ac:dyDescent="0.3">
      <c r="A173" s="62" t="s">
        <v>334</v>
      </c>
      <c r="B173" s="62" t="s">
        <v>51</v>
      </c>
      <c r="C173" s="88">
        <v>4485</v>
      </c>
      <c r="D173" s="89" t="s">
        <v>979</v>
      </c>
      <c r="E173" s="56" t="s">
        <v>1752</v>
      </c>
      <c r="F173" s="123">
        <v>646060.29</v>
      </c>
      <c r="G173" s="123">
        <v>539943.80000000005</v>
      </c>
      <c r="H173" s="123">
        <v>38702.25</v>
      </c>
      <c r="I173" s="123"/>
      <c r="K173" s="56">
        <v>461415.05</v>
      </c>
      <c r="L173" s="56">
        <v>193958.49</v>
      </c>
      <c r="M173" s="287"/>
      <c r="N173" s="56"/>
      <c r="O173" s="275">
        <v>4000</v>
      </c>
      <c r="P173" s="275">
        <v>55266.77</v>
      </c>
      <c r="Q173" s="275"/>
      <c r="R173" s="275">
        <v>37.380000000000003</v>
      </c>
      <c r="U173" s="56">
        <v>0</v>
      </c>
      <c r="V173" s="56">
        <v>2694098.62</v>
      </c>
      <c r="X173" s="100">
        <v>2076909.37</v>
      </c>
      <c r="Y173" s="100">
        <v>91900</v>
      </c>
      <c r="Z173" s="100">
        <v>2706.04</v>
      </c>
      <c r="AB173" s="100">
        <v>995442</v>
      </c>
      <c r="AC173" s="100"/>
      <c r="AD173" s="100">
        <v>12600</v>
      </c>
      <c r="AE173" s="124">
        <v>1441309.5</v>
      </c>
      <c r="AH173" s="124">
        <v>720</v>
      </c>
      <c r="AI173" s="124">
        <v>1078920.49</v>
      </c>
      <c r="AJ173" s="124">
        <v>229740.99</v>
      </c>
      <c r="AM173" s="124">
        <v>246.7</v>
      </c>
      <c r="AN173" s="85">
        <f t="shared" si="13"/>
        <v>1224706.3400000001</v>
      </c>
      <c r="AO173" s="21">
        <f t="shared" si="14"/>
        <v>59304.149999999994</v>
      </c>
      <c r="AP173" s="86">
        <f t="shared" si="15"/>
        <v>1165402.1900000002</v>
      </c>
      <c r="AQ173" s="24">
        <f t="shared" si="16"/>
        <v>3179557.41</v>
      </c>
      <c r="AR173" s="25">
        <f t="shared" si="17"/>
        <v>2750937.6800000006</v>
      </c>
      <c r="AS173" s="16">
        <f t="shared" si="18"/>
        <v>428619.72999999952</v>
      </c>
    </row>
    <row r="174" spans="1:46" ht="14.4" thickBot="1" x14ac:dyDescent="0.3">
      <c r="A174" s="62" t="s">
        <v>334</v>
      </c>
      <c r="B174" s="62" t="s">
        <v>51</v>
      </c>
      <c r="C174" s="88">
        <v>2325</v>
      </c>
      <c r="D174" s="89" t="s">
        <v>980</v>
      </c>
      <c r="E174" s="56" t="s">
        <v>1792</v>
      </c>
      <c r="F174" s="123">
        <v>383569.44</v>
      </c>
      <c r="G174" s="123">
        <v>182348.75</v>
      </c>
      <c r="H174" s="123">
        <v>20361.95</v>
      </c>
      <c r="I174" s="123"/>
      <c r="K174" s="56">
        <v>673328.38</v>
      </c>
      <c r="L174" s="56">
        <v>202387.95</v>
      </c>
      <c r="M174" s="287"/>
      <c r="N174" s="56"/>
      <c r="O174" s="275">
        <v>0</v>
      </c>
      <c r="P174" s="275">
        <v>26100</v>
      </c>
      <c r="Q174" s="275"/>
      <c r="R174" s="275"/>
      <c r="U174" s="56">
        <v>0</v>
      </c>
      <c r="V174" s="56">
        <v>2583494.75</v>
      </c>
      <c r="X174" s="100">
        <v>1357213.83</v>
      </c>
      <c r="Y174" s="100">
        <v>110000</v>
      </c>
      <c r="Z174" s="100">
        <v>1431.1</v>
      </c>
      <c r="AB174" s="100">
        <v>390348</v>
      </c>
      <c r="AC174" s="100"/>
      <c r="AD174" s="100">
        <v>10800</v>
      </c>
      <c r="AE174" s="124">
        <v>844308</v>
      </c>
      <c r="AI174" s="124">
        <v>577255.57999999996</v>
      </c>
      <c r="AJ174" s="124">
        <v>181005.36</v>
      </c>
      <c r="AN174" s="85">
        <f t="shared" si="13"/>
        <v>586280.1399999999</v>
      </c>
      <c r="AO174" s="21">
        <f t="shared" si="14"/>
        <v>26100</v>
      </c>
      <c r="AP174" s="86">
        <f t="shared" si="15"/>
        <v>560180.1399999999</v>
      </c>
      <c r="AQ174" s="24">
        <f t="shared" si="16"/>
        <v>1869792.9300000002</v>
      </c>
      <c r="AR174" s="25">
        <f t="shared" si="17"/>
        <v>1602568.94</v>
      </c>
      <c r="AS174" s="16">
        <f t="shared" si="18"/>
        <v>267223.99000000022</v>
      </c>
    </row>
    <row r="175" spans="1:46" ht="14.4" thickBot="1" x14ac:dyDescent="0.3">
      <c r="A175" s="62" t="s">
        <v>334</v>
      </c>
      <c r="B175" s="62" t="s">
        <v>51</v>
      </c>
      <c r="C175" s="88">
        <v>1480</v>
      </c>
      <c r="D175" s="89" t="s">
        <v>981</v>
      </c>
      <c r="E175" s="56" t="s">
        <v>1803</v>
      </c>
      <c r="F175" s="123">
        <v>208876.76</v>
      </c>
      <c r="G175" s="123">
        <v>12507.9</v>
      </c>
      <c r="H175" s="123">
        <v>37724.6</v>
      </c>
      <c r="I175" s="123"/>
      <c r="K175" s="56">
        <v>1280771.94</v>
      </c>
      <c r="L175" s="56">
        <v>77211.69</v>
      </c>
      <c r="M175" s="287"/>
      <c r="N175" s="56"/>
      <c r="O175" s="275">
        <v>0</v>
      </c>
      <c r="P175" s="275">
        <v>28785.31</v>
      </c>
      <c r="Q175" s="275"/>
      <c r="R175" s="275">
        <v>150</v>
      </c>
      <c r="U175" s="56">
        <v>0</v>
      </c>
      <c r="V175" s="56">
        <v>2913433.4</v>
      </c>
      <c r="X175" s="100">
        <v>914217.19</v>
      </c>
      <c r="Y175" s="100">
        <v>107000</v>
      </c>
      <c r="Z175" s="100">
        <v>955.39</v>
      </c>
      <c r="AB175" s="100">
        <v>650538</v>
      </c>
      <c r="AC175" s="100"/>
      <c r="AD175" s="100">
        <v>18670.810000000001</v>
      </c>
      <c r="AE175" s="124">
        <v>850958</v>
      </c>
      <c r="AH175" s="124">
        <v>61260</v>
      </c>
      <c r="AI175" s="124">
        <v>551204.75</v>
      </c>
      <c r="AJ175" s="124">
        <v>247778.44</v>
      </c>
      <c r="AM175" s="124">
        <v>9000</v>
      </c>
      <c r="AN175" s="85">
        <f t="shared" si="13"/>
        <v>259109.26</v>
      </c>
      <c r="AO175" s="21">
        <f t="shared" si="14"/>
        <v>28935.31</v>
      </c>
      <c r="AP175" s="86">
        <f t="shared" si="15"/>
        <v>230173.95</v>
      </c>
      <c r="AQ175" s="24">
        <f t="shared" si="16"/>
        <v>1691381.3900000001</v>
      </c>
      <c r="AR175" s="25">
        <f t="shared" si="17"/>
        <v>1720201.19</v>
      </c>
      <c r="AS175" s="16">
        <f t="shared" si="18"/>
        <v>-28819.799999999814</v>
      </c>
    </row>
    <row r="176" spans="1:46" ht="15" thickBot="1" x14ac:dyDescent="0.35">
      <c r="A176" s="62" t="s">
        <v>335</v>
      </c>
      <c r="B176" s="62" t="s">
        <v>52</v>
      </c>
      <c r="C176" s="88">
        <v>8344</v>
      </c>
      <c r="D176" s="89" t="s">
        <v>982</v>
      </c>
      <c r="E176" s="56" t="s">
        <v>17</v>
      </c>
      <c r="F176" s="123">
        <v>1005604.98</v>
      </c>
      <c r="G176" s="123">
        <v>29606.59</v>
      </c>
      <c r="H176" s="123">
        <v>108727.89</v>
      </c>
      <c r="I176" s="123"/>
      <c r="K176" s="56">
        <v>1167334.9099999999</v>
      </c>
      <c r="L176" s="56">
        <v>512110.95</v>
      </c>
      <c r="M176" s="287"/>
      <c r="N176" s="56"/>
      <c r="O176" s="275">
        <v>0</v>
      </c>
      <c r="P176" s="275">
        <v>2893</v>
      </c>
      <c r="Q176" s="275">
        <v>0</v>
      </c>
      <c r="R176" s="275"/>
      <c r="U176" s="56">
        <v>0</v>
      </c>
      <c r="V176" s="56">
        <v>2535471.5499999998</v>
      </c>
      <c r="X176" s="100">
        <v>2773937.28</v>
      </c>
      <c r="Z176" s="100">
        <v>4780.43</v>
      </c>
      <c r="AB176" s="100">
        <v>1857614</v>
      </c>
      <c r="AC176" s="100"/>
      <c r="AD176" s="100">
        <v>219000</v>
      </c>
      <c r="AE176" s="124">
        <v>3191144</v>
      </c>
      <c r="AG176" s="124">
        <v>37000</v>
      </c>
      <c r="AI176" s="124">
        <v>1376504.27</v>
      </c>
      <c r="AJ176" s="124">
        <v>371697.01</v>
      </c>
      <c r="AM176" s="124">
        <v>4000</v>
      </c>
      <c r="AN176" s="85">
        <f t="shared" si="13"/>
        <v>1143939.46</v>
      </c>
      <c r="AO176" s="21">
        <f t="shared" si="14"/>
        <v>2893</v>
      </c>
      <c r="AP176" s="86">
        <f t="shared" si="15"/>
        <v>1141046.46</v>
      </c>
      <c r="AQ176" s="24">
        <f t="shared" si="16"/>
        <v>4855331.71</v>
      </c>
      <c r="AR176" s="25">
        <f t="shared" si="17"/>
        <v>4980345.2799999993</v>
      </c>
      <c r="AS176" s="16">
        <f t="shared" si="18"/>
        <v>-125013.56999999937</v>
      </c>
      <c r="AT176" s="73" t="s">
        <v>17</v>
      </c>
    </row>
    <row r="177" spans="1:46" ht="15" thickBot="1" x14ac:dyDescent="0.35">
      <c r="A177" s="62" t="s">
        <v>335</v>
      </c>
      <c r="B177" s="62" t="s">
        <v>52</v>
      </c>
      <c r="C177" s="88">
        <v>3901</v>
      </c>
      <c r="D177" s="89" t="s">
        <v>983</v>
      </c>
      <c r="E177" s="56" t="s">
        <v>18</v>
      </c>
      <c r="F177" s="123">
        <v>453964.08</v>
      </c>
      <c r="G177" s="123">
        <v>23900</v>
      </c>
      <c r="H177" s="123">
        <v>326021.58</v>
      </c>
      <c r="I177" s="123"/>
      <c r="K177" s="56">
        <v>388129.59</v>
      </c>
      <c r="L177" s="56">
        <v>463017</v>
      </c>
      <c r="M177" s="287"/>
      <c r="N177" s="56"/>
      <c r="O177" s="275">
        <v>0</v>
      </c>
      <c r="P177" s="275">
        <v>49502.47</v>
      </c>
      <c r="Q177" s="275">
        <v>26850</v>
      </c>
      <c r="R177" s="275">
        <v>0</v>
      </c>
      <c r="U177" s="56">
        <v>0</v>
      </c>
      <c r="V177" s="56">
        <v>3491897.05</v>
      </c>
      <c r="X177" s="100">
        <v>2191751.64</v>
      </c>
      <c r="Z177" s="100">
        <v>1674.45</v>
      </c>
      <c r="AB177" s="100">
        <v>1414966.8</v>
      </c>
      <c r="AC177" s="100"/>
      <c r="AD177" s="100">
        <v>180800</v>
      </c>
      <c r="AE177" s="124">
        <v>2315226.98</v>
      </c>
      <c r="AG177" s="124">
        <v>34428</v>
      </c>
      <c r="AI177" s="124">
        <v>982864.5</v>
      </c>
      <c r="AJ177" s="124">
        <v>201598.68</v>
      </c>
      <c r="AM177" s="124">
        <v>4000</v>
      </c>
      <c r="AN177" s="85">
        <f t="shared" si="13"/>
        <v>803885.66</v>
      </c>
      <c r="AO177" s="21">
        <f t="shared" si="14"/>
        <v>76352.47</v>
      </c>
      <c r="AP177" s="86">
        <f t="shared" si="15"/>
        <v>727533.19000000006</v>
      </c>
      <c r="AQ177" s="24">
        <f t="shared" si="16"/>
        <v>3789192.8900000006</v>
      </c>
      <c r="AR177" s="25">
        <f t="shared" si="17"/>
        <v>3538118.16</v>
      </c>
      <c r="AS177" s="16">
        <f t="shared" si="18"/>
        <v>251074.73000000045</v>
      </c>
      <c r="AT177" s="73" t="s">
        <v>18</v>
      </c>
    </row>
    <row r="178" spans="1:46" s="126" customFormat="1" ht="15" thickBot="1" x14ac:dyDescent="0.35">
      <c r="A178" s="62" t="s">
        <v>335</v>
      </c>
      <c r="B178" s="62" t="s">
        <v>52</v>
      </c>
      <c r="C178" s="88">
        <v>4653</v>
      </c>
      <c r="D178" s="89" t="s">
        <v>984</v>
      </c>
      <c r="E178" s="56" t="s">
        <v>1753</v>
      </c>
      <c r="F178" s="123">
        <v>530140.29</v>
      </c>
      <c r="G178" s="123">
        <v>18519.5</v>
      </c>
      <c r="H178" s="123">
        <v>142891.85</v>
      </c>
      <c r="I178" s="123"/>
      <c r="J178" s="56"/>
      <c r="K178" s="56">
        <v>9789381.9100000001</v>
      </c>
      <c r="L178" s="56">
        <v>3548420.46</v>
      </c>
      <c r="M178" s="287"/>
      <c r="N178" s="56"/>
      <c r="O178" s="275">
        <v>0</v>
      </c>
      <c r="P178" s="275">
        <v>35580</v>
      </c>
      <c r="Q178" s="275"/>
      <c r="R178" s="275">
        <v>393.35</v>
      </c>
      <c r="S178" s="56"/>
      <c r="T178" s="56"/>
      <c r="U178" s="56">
        <v>0</v>
      </c>
      <c r="V178" s="56">
        <v>2917750.69</v>
      </c>
      <c r="W178" s="100"/>
      <c r="X178" s="100">
        <v>1606089.06</v>
      </c>
      <c r="Y178" s="100">
        <v>2613293.84</v>
      </c>
      <c r="Z178" s="100">
        <v>3032.46</v>
      </c>
      <c r="AA178" s="100"/>
      <c r="AB178" s="100">
        <v>3080753</v>
      </c>
      <c r="AC178" s="100"/>
      <c r="AD178" s="100">
        <v>32659.55</v>
      </c>
      <c r="AE178" s="124">
        <v>4473926</v>
      </c>
      <c r="AF178" s="124"/>
      <c r="AG178" s="124">
        <v>16431</v>
      </c>
      <c r="AH178" s="124">
        <v>760</v>
      </c>
      <c r="AI178" s="124">
        <v>1700607.77</v>
      </c>
      <c r="AJ178" s="124">
        <v>2064101.12</v>
      </c>
      <c r="AK178" s="124"/>
      <c r="AL178" s="124">
        <v>173483.81</v>
      </c>
      <c r="AM178" s="124"/>
      <c r="AN178" s="85">
        <f t="shared" si="13"/>
        <v>691551.64</v>
      </c>
      <c r="AO178" s="21">
        <f t="shared" si="14"/>
        <v>35973.35</v>
      </c>
      <c r="AP178" s="86">
        <f t="shared" si="15"/>
        <v>655578.29</v>
      </c>
      <c r="AQ178" s="24">
        <f t="shared" si="16"/>
        <v>7335827.9100000001</v>
      </c>
      <c r="AR178" s="25">
        <f t="shared" si="17"/>
        <v>8429309.6999999993</v>
      </c>
      <c r="AS178" s="127">
        <f t="shared" si="18"/>
        <v>-1093481.7899999991</v>
      </c>
      <c r="AT178" s="128"/>
    </row>
    <row r="179" spans="1:46" ht="15" thickBot="1" x14ac:dyDescent="0.35">
      <c r="A179" s="62" t="s">
        <v>335</v>
      </c>
      <c r="B179" s="62" t="s">
        <v>52</v>
      </c>
      <c r="C179" s="88">
        <v>4479</v>
      </c>
      <c r="D179" s="89" t="s">
        <v>985</v>
      </c>
      <c r="E179" s="56" t="s">
        <v>19</v>
      </c>
      <c r="F179" s="123">
        <v>79125.03</v>
      </c>
      <c r="G179" s="123">
        <v>21403.040000000001</v>
      </c>
      <c r="H179" s="123">
        <v>20852.009999999998</v>
      </c>
      <c r="I179" s="123"/>
      <c r="K179" s="56">
        <v>276479.24</v>
      </c>
      <c r="L179" s="56">
        <v>364474.09</v>
      </c>
      <c r="M179" s="287"/>
      <c r="N179" s="56"/>
      <c r="O179" s="275">
        <v>0</v>
      </c>
      <c r="P179" s="275">
        <v>0</v>
      </c>
      <c r="Q179" s="275">
        <v>0</v>
      </c>
      <c r="R179" s="275">
        <v>0</v>
      </c>
      <c r="S179" s="56">
        <v>215000</v>
      </c>
      <c r="U179" s="56">
        <v>0</v>
      </c>
      <c r="V179" s="56">
        <v>3101018.9</v>
      </c>
      <c r="X179" s="100">
        <v>2125017.42</v>
      </c>
      <c r="Y179" s="100">
        <v>130000</v>
      </c>
      <c r="Z179" s="100">
        <v>773.29</v>
      </c>
      <c r="AA179" s="100">
        <v>835</v>
      </c>
      <c r="AB179" s="100">
        <v>799466</v>
      </c>
      <c r="AC179" s="100"/>
      <c r="AD179" s="100">
        <v>269400</v>
      </c>
      <c r="AE179" s="124">
        <v>1811496</v>
      </c>
      <c r="AG179" s="124">
        <v>20235</v>
      </c>
      <c r="AI179" s="124">
        <v>999118.42</v>
      </c>
      <c r="AJ179" s="124">
        <v>266605.46999999997</v>
      </c>
      <c r="AM179" s="124">
        <v>4000</v>
      </c>
      <c r="AN179" s="85">
        <f t="shared" si="13"/>
        <v>121380.08</v>
      </c>
      <c r="AO179" s="21">
        <f t="shared" si="14"/>
        <v>0</v>
      </c>
      <c r="AP179" s="86">
        <f t="shared" si="15"/>
        <v>121380.08</v>
      </c>
      <c r="AQ179" s="24">
        <f t="shared" si="16"/>
        <v>3325491.71</v>
      </c>
      <c r="AR179" s="25">
        <f t="shared" si="17"/>
        <v>3101454.8899999997</v>
      </c>
      <c r="AS179" s="16">
        <f t="shared" si="18"/>
        <v>224036.8200000003</v>
      </c>
      <c r="AT179" s="87" t="s">
        <v>19</v>
      </c>
    </row>
    <row r="180" spans="1:46" ht="15" thickBot="1" x14ac:dyDescent="0.35">
      <c r="A180" s="62" t="s">
        <v>335</v>
      </c>
      <c r="B180" s="62" t="s">
        <v>52</v>
      </c>
      <c r="C180" s="88">
        <v>5054</v>
      </c>
      <c r="D180" s="89" t="s">
        <v>986</v>
      </c>
      <c r="E180" s="56" t="s">
        <v>20</v>
      </c>
      <c r="F180" s="123">
        <v>394707.46</v>
      </c>
      <c r="G180" s="123">
        <v>19757.91</v>
      </c>
      <c r="H180" s="123">
        <v>170138.41</v>
      </c>
      <c r="I180" s="123"/>
      <c r="K180" s="56">
        <v>54901</v>
      </c>
      <c r="L180" s="56">
        <v>731517.21</v>
      </c>
      <c r="M180" s="287"/>
      <c r="N180" s="56"/>
      <c r="P180" s="275">
        <v>44107.89</v>
      </c>
      <c r="Q180" s="275">
        <v>70000</v>
      </c>
      <c r="R180" s="275">
        <v>0</v>
      </c>
      <c r="U180" s="56">
        <v>0</v>
      </c>
      <c r="V180" s="56">
        <v>254405.43</v>
      </c>
      <c r="X180" s="100">
        <v>1645461.61</v>
      </c>
      <c r="Z180" s="100">
        <v>2589.81</v>
      </c>
      <c r="AB180" s="100">
        <v>1843020.1</v>
      </c>
      <c r="AC180" s="100"/>
      <c r="AD180" s="100">
        <v>182000</v>
      </c>
      <c r="AE180" s="124">
        <v>2440560.7000000002</v>
      </c>
      <c r="AG180" s="124">
        <v>23200</v>
      </c>
      <c r="AI180" s="124">
        <v>668586.49</v>
      </c>
      <c r="AJ180" s="124">
        <v>379284.61</v>
      </c>
      <c r="AM180" s="124">
        <v>4000</v>
      </c>
      <c r="AN180" s="85">
        <f t="shared" si="13"/>
        <v>584603.78</v>
      </c>
      <c r="AO180" s="21">
        <f t="shared" si="14"/>
        <v>114107.89</v>
      </c>
      <c r="AP180" s="86">
        <f t="shared" si="15"/>
        <v>470495.89</v>
      </c>
      <c r="AQ180" s="24">
        <f t="shared" si="16"/>
        <v>3673071.5200000005</v>
      </c>
      <c r="AR180" s="25">
        <f t="shared" si="17"/>
        <v>3515631.8000000003</v>
      </c>
      <c r="AS180" s="16">
        <f t="shared" si="18"/>
        <v>157439.7200000002</v>
      </c>
      <c r="AT180" s="73" t="s">
        <v>20</v>
      </c>
    </row>
    <row r="181" spans="1:46" ht="15" thickBot="1" x14ac:dyDescent="0.35">
      <c r="A181" s="62" t="s">
        <v>335</v>
      </c>
      <c r="B181" s="62" t="s">
        <v>52</v>
      </c>
      <c r="C181" s="88">
        <v>5698</v>
      </c>
      <c r="D181" s="89" t="s">
        <v>987</v>
      </c>
      <c r="E181" s="56" t="s">
        <v>21</v>
      </c>
      <c r="F181" s="123">
        <v>259215.5</v>
      </c>
      <c r="G181" s="123">
        <v>12858.75</v>
      </c>
      <c r="H181" s="123">
        <v>65773</v>
      </c>
      <c r="I181" s="123"/>
      <c r="K181" s="56">
        <v>1410833.44</v>
      </c>
      <c r="L181" s="56">
        <v>313073.63</v>
      </c>
      <c r="M181" s="287"/>
      <c r="N181" s="56"/>
      <c r="O181" s="275">
        <v>150000</v>
      </c>
      <c r="P181" s="275">
        <v>46955</v>
      </c>
      <c r="Q181" s="275">
        <v>114000</v>
      </c>
      <c r="R181" s="275">
        <v>302.81</v>
      </c>
      <c r="U181" s="56">
        <v>0</v>
      </c>
      <c r="V181" s="56">
        <v>4470863.96</v>
      </c>
      <c r="X181" s="100">
        <v>2012612.36</v>
      </c>
      <c r="Z181" s="100">
        <v>1732.57</v>
      </c>
      <c r="AB181" s="100">
        <v>2186270</v>
      </c>
      <c r="AC181" s="100"/>
      <c r="AD181" s="100">
        <v>222000</v>
      </c>
      <c r="AE181" s="124">
        <v>3104190</v>
      </c>
      <c r="AG181" s="124">
        <v>37140</v>
      </c>
      <c r="AI181" s="124">
        <v>1116252.98</v>
      </c>
      <c r="AJ181" s="124">
        <v>367567.69</v>
      </c>
      <c r="AM181" s="124">
        <v>4000</v>
      </c>
      <c r="AN181" s="85">
        <f t="shared" si="13"/>
        <v>337847.25</v>
      </c>
      <c r="AO181" s="21">
        <f t="shared" si="14"/>
        <v>311257.81</v>
      </c>
      <c r="AP181" s="86">
        <f t="shared" si="15"/>
        <v>26589.440000000002</v>
      </c>
      <c r="AQ181" s="24">
        <f t="shared" si="16"/>
        <v>4422614.93</v>
      </c>
      <c r="AR181" s="25">
        <f t="shared" si="17"/>
        <v>4629150.6700000009</v>
      </c>
      <c r="AS181" s="16">
        <f t="shared" si="18"/>
        <v>-206535.74000000115</v>
      </c>
      <c r="AT181" s="73" t="s">
        <v>21</v>
      </c>
    </row>
    <row r="182" spans="1:46" ht="15" thickBot="1" x14ac:dyDescent="0.35">
      <c r="A182" s="62" t="s">
        <v>335</v>
      </c>
      <c r="B182" s="62" t="s">
        <v>52</v>
      </c>
      <c r="C182" s="88">
        <v>5218</v>
      </c>
      <c r="D182" s="89" t="s">
        <v>988</v>
      </c>
      <c r="E182" s="56" t="s">
        <v>22</v>
      </c>
      <c r="F182" s="123">
        <v>421913.09</v>
      </c>
      <c r="G182" s="123">
        <v>12102.25</v>
      </c>
      <c r="H182" s="123">
        <v>146095.69</v>
      </c>
      <c r="I182" s="123"/>
      <c r="K182" s="56">
        <v>420115.45</v>
      </c>
      <c r="L182" s="56">
        <v>583141.57999999996</v>
      </c>
      <c r="M182" s="287"/>
      <c r="N182" s="56"/>
      <c r="O182" s="275">
        <v>10800</v>
      </c>
      <c r="P182" s="275">
        <v>64383.15</v>
      </c>
      <c r="Q182" s="275">
        <v>68000</v>
      </c>
      <c r="R182" s="275">
        <v>2511.85</v>
      </c>
      <c r="U182" s="56">
        <v>0</v>
      </c>
      <c r="V182" s="56">
        <v>1315785.06</v>
      </c>
      <c r="X182" s="100">
        <v>1370720.12</v>
      </c>
      <c r="Y182" s="100">
        <v>17000</v>
      </c>
      <c r="Z182" s="100">
        <v>2334.46</v>
      </c>
      <c r="AB182" s="100">
        <v>2567834.2000000002</v>
      </c>
      <c r="AC182" s="100"/>
      <c r="AD182" s="100">
        <v>195550</v>
      </c>
      <c r="AE182" s="124">
        <v>3244956.2</v>
      </c>
      <c r="AG182" s="124">
        <v>19460</v>
      </c>
      <c r="AI182" s="124">
        <v>950000.9</v>
      </c>
      <c r="AJ182" s="124">
        <v>30087.03</v>
      </c>
      <c r="AM182" s="124">
        <v>4000</v>
      </c>
      <c r="AN182" s="85">
        <f t="shared" si="13"/>
        <v>580111.03</v>
      </c>
      <c r="AO182" s="21">
        <f t="shared" si="14"/>
        <v>145695</v>
      </c>
      <c r="AP182" s="86">
        <f t="shared" si="15"/>
        <v>434416.03</v>
      </c>
      <c r="AQ182" s="24">
        <f t="shared" si="16"/>
        <v>4153438.7800000003</v>
      </c>
      <c r="AR182" s="25">
        <f t="shared" si="17"/>
        <v>4248504.1300000008</v>
      </c>
      <c r="AS182" s="16">
        <f t="shared" si="18"/>
        <v>-95065.350000000559</v>
      </c>
      <c r="AT182" s="73" t="s">
        <v>22</v>
      </c>
    </row>
    <row r="183" spans="1:46" ht="15" thickBot="1" x14ac:dyDescent="0.35">
      <c r="A183" s="62" t="s">
        <v>335</v>
      </c>
      <c r="B183" s="62" t="s">
        <v>52</v>
      </c>
      <c r="C183" s="88">
        <v>6468</v>
      </c>
      <c r="D183" s="89" t="s">
        <v>989</v>
      </c>
      <c r="E183" s="56" t="s">
        <v>23</v>
      </c>
      <c r="F183" s="123">
        <v>746943.35</v>
      </c>
      <c r="G183" s="123">
        <v>7716</v>
      </c>
      <c r="H183" s="123">
        <v>223344.93</v>
      </c>
      <c r="I183" s="123"/>
      <c r="K183" s="56">
        <v>961529.7</v>
      </c>
      <c r="L183" s="56">
        <v>405507.56</v>
      </c>
      <c r="M183" s="287"/>
      <c r="N183" s="56"/>
      <c r="O183" s="275">
        <v>0</v>
      </c>
      <c r="P183" s="275">
        <v>43371.3</v>
      </c>
      <c r="Q183" s="275">
        <v>142390</v>
      </c>
      <c r="R183" s="275">
        <v>98263.37</v>
      </c>
      <c r="U183" s="56">
        <v>0</v>
      </c>
      <c r="V183" s="56">
        <v>1137972.49</v>
      </c>
      <c r="X183" s="100">
        <v>2131182.5299999998</v>
      </c>
      <c r="Y183" s="100">
        <v>391095</v>
      </c>
      <c r="Z183" s="100">
        <v>2313.0300000000002</v>
      </c>
      <c r="AB183" s="100">
        <v>1672961.6</v>
      </c>
      <c r="AC183" s="100"/>
      <c r="AD183" s="100">
        <v>194000</v>
      </c>
      <c r="AE183" s="124">
        <v>2617441.6</v>
      </c>
      <c r="AG183" s="124">
        <v>46942</v>
      </c>
      <c r="AI183" s="124">
        <v>1460101.78</v>
      </c>
      <c r="AJ183" s="124">
        <v>344006.46</v>
      </c>
      <c r="AM183" s="124">
        <v>4000</v>
      </c>
      <c r="AN183" s="85">
        <f t="shared" si="13"/>
        <v>978004.28</v>
      </c>
      <c r="AO183" s="21">
        <f t="shared" si="14"/>
        <v>284024.67</v>
      </c>
      <c r="AP183" s="86">
        <f t="shared" si="15"/>
        <v>693979.6100000001</v>
      </c>
      <c r="AQ183" s="24">
        <f t="shared" si="16"/>
        <v>4391552.16</v>
      </c>
      <c r="AR183" s="25">
        <f t="shared" si="17"/>
        <v>4472491.84</v>
      </c>
      <c r="AS183" s="16">
        <f t="shared" si="18"/>
        <v>-80939.679999999702</v>
      </c>
      <c r="AT183" s="73" t="s">
        <v>23</v>
      </c>
    </row>
    <row r="184" spans="1:46" ht="15" thickBot="1" x14ac:dyDescent="0.35">
      <c r="A184" s="62" t="s">
        <v>335</v>
      </c>
      <c r="B184" s="62" t="s">
        <v>52</v>
      </c>
      <c r="C184" s="88">
        <v>8206</v>
      </c>
      <c r="D184" s="89" t="s">
        <v>990</v>
      </c>
      <c r="E184" s="56" t="s">
        <v>24</v>
      </c>
      <c r="F184" s="123">
        <v>741159.09</v>
      </c>
      <c r="G184" s="123">
        <v>20617.84</v>
      </c>
      <c r="H184" s="123">
        <v>148629.53</v>
      </c>
      <c r="I184" s="123"/>
      <c r="K184" s="56">
        <v>1820490.91</v>
      </c>
      <c r="L184" s="56">
        <v>758297.56</v>
      </c>
      <c r="M184" s="287"/>
      <c r="N184" s="56"/>
      <c r="O184" s="275">
        <v>0</v>
      </c>
      <c r="P184" s="275">
        <v>46800</v>
      </c>
      <c r="Q184" s="275">
        <v>4200</v>
      </c>
      <c r="R184" s="275">
        <v>474.92</v>
      </c>
      <c r="U184" s="56">
        <v>0</v>
      </c>
      <c r="V184" s="56">
        <v>1899168.01</v>
      </c>
      <c r="X184" s="100">
        <v>3406542.31</v>
      </c>
      <c r="Y184" s="100">
        <v>216325</v>
      </c>
      <c r="Z184" s="100">
        <v>3571.7</v>
      </c>
      <c r="AB184" s="100">
        <v>1309500</v>
      </c>
      <c r="AC184" s="100"/>
      <c r="AD184" s="100">
        <v>709000</v>
      </c>
      <c r="AE184" s="124">
        <v>2521220</v>
      </c>
      <c r="AG184" s="124">
        <v>56460</v>
      </c>
      <c r="AI184" s="124">
        <v>1331067.58</v>
      </c>
      <c r="AJ184" s="124">
        <v>614234.97</v>
      </c>
      <c r="AM184" s="124">
        <v>4000</v>
      </c>
      <c r="AN184" s="85">
        <f t="shared" si="13"/>
        <v>910406.46</v>
      </c>
      <c r="AO184" s="21">
        <f t="shared" si="14"/>
        <v>51474.92</v>
      </c>
      <c r="AP184" s="86">
        <f t="shared" si="15"/>
        <v>858931.53999999992</v>
      </c>
      <c r="AQ184" s="24">
        <f t="shared" si="16"/>
        <v>5644939.0099999998</v>
      </c>
      <c r="AR184" s="25">
        <f t="shared" si="17"/>
        <v>4526982.55</v>
      </c>
      <c r="AS184" s="16">
        <f t="shared" si="18"/>
        <v>1117956.46</v>
      </c>
      <c r="AT184" s="73" t="s">
        <v>24</v>
      </c>
    </row>
    <row r="185" spans="1:46" ht="15" thickBot="1" x14ac:dyDescent="0.35">
      <c r="A185" s="62" t="s">
        <v>335</v>
      </c>
      <c r="B185" s="62" t="s">
        <v>52</v>
      </c>
      <c r="C185" s="88">
        <v>4682</v>
      </c>
      <c r="D185" s="89" t="s">
        <v>991</v>
      </c>
      <c r="E185" s="56" t="s">
        <v>25</v>
      </c>
      <c r="F185" s="123">
        <v>408071.54</v>
      </c>
      <c r="G185" s="123">
        <v>13764.01</v>
      </c>
      <c r="H185" s="123">
        <v>166192.64000000001</v>
      </c>
      <c r="I185" s="123"/>
      <c r="K185" s="56">
        <v>886456.44</v>
      </c>
      <c r="L185" s="56">
        <v>293405.87</v>
      </c>
      <c r="M185" s="287"/>
      <c r="N185" s="56"/>
      <c r="O185" s="275">
        <v>0</v>
      </c>
      <c r="P185" s="275">
        <v>49824.85</v>
      </c>
      <c r="Q185" s="275">
        <v>220000</v>
      </c>
      <c r="R185" s="275">
        <v>77.78</v>
      </c>
      <c r="U185" s="56">
        <v>0</v>
      </c>
      <c r="V185" s="56">
        <v>4128965.53</v>
      </c>
      <c r="X185" s="100">
        <v>1827022.54</v>
      </c>
      <c r="Z185" s="100">
        <v>1576.24</v>
      </c>
      <c r="AB185" s="100">
        <v>963728.8</v>
      </c>
      <c r="AC185" s="100"/>
      <c r="AD185" s="100">
        <v>208200</v>
      </c>
      <c r="AE185" s="124">
        <v>1784360.45</v>
      </c>
      <c r="AG185" s="124">
        <v>41850</v>
      </c>
      <c r="AI185" s="124">
        <v>1204236.3799999999</v>
      </c>
      <c r="AJ185" s="124">
        <v>224806.94</v>
      </c>
      <c r="AM185" s="124">
        <v>4000</v>
      </c>
      <c r="AN185" s="85">
        <f t="shared" si="13"/>
        <v>588028.18999999994</v>
      </c>
      <c r="AO185" s="21">
        <f t="shared" si="14"/>
        <v>269902.63</v>
      </c>
      <c r="AP185" s="86">
        <f t="shared" si="15"/>
        <v>318125.55999999994</v>
      </c>
      <c r="AQ185" s="24">
        <f t="shared" si="16"/>
        <v>3000527.58</v>
      </c>
      <c r="AR185" s="25">
        <f t="shared" si="17"/>
        <v>3259253.77</v>
      </c>
      <c r="AS185" s="16">
        <f t="shared" si="18"/>
        <v>-258726.18999999994</v>
      </c>
      <c r="AT185" s="73" t="s">
        <v>25</v>
      </c>
    </row>
    <row r="186" spans="1:46" ht="15" thickBot="1" x14ac:dyDescent="0.35">
      <c r="A186" s="62" t="s">
        <v>335</v>
      </c>
      <c r="B186" s="62" t="s">
        <v>52</v>
      </c>
      <c r="C186" s="88">
        <v>5558</v>
      </c>
      <c r="D186" s="89" t="s">
        <v>992</v>
      </c>
      <c r="E186" s="56" t="s">
        <v>26</v>
      </c>
      <c r="F186" s="123">
        <v>287618.7</v>
      </c>
      <c r="G186" s="123">
        <v>18017.990000000002</v>
      </c>
      <c r="H186" s="123">
        <v>167456.93</v>
      </c>
      <c r="I186" s="123"/>
      <c r="K186" s="56">
        <v>270754.59999999998</v>
      </c>
      <c r="L186" s="56">
        <v>596188.51</v>
      </c>
      <c r="M186" s="287"/>
      <c r="N186" s="56"/>
      <c r="O186" s="275">
        <v>300</v>
      </c>
      <c r="P186" s="275">
        <v>37017.300000000003</v>
      </c>
      <c r="Q186" s="275">
        <v>31900</v>
      </c>
      <c r="R186" s="275">
        <v>207.94</v>
      </c>
      <c r="U186" s="56">
        <v>0</v>
      </c>
      <c r="V186" s="56">
        <v>1898710.57</v>
      </c>
      <c r="X186" s="100">
        <v>1798622.14</v>
      </c>
      <c r="Y186" s="100">
        <v>63000</v>
      </c>
      <c r="Z186" s="100">
        <v>1530.41</v>
      </c>
      <c r="AB186" s="100">
        <v>2306822.0499999998</v>
      </c>
      <c r="AC186" s="100"/>
      <c r="AD186" s="100">
        <v>521800</v>
      </c>
      <c r="AE186" s="124">
        <v>3045822.05</v>
      </c>
      <c r="AG186" s="124">
        <v>58220</v>
      </c>
      <c r="AI186" s="124">
        <v>952803.25</v>
      </c>
      <c r="AJ186" s="124">
        <v>425465.87</v>
      </c>
      <c r="AM186" s="124">
        <v>4000</v>
      </c>
      <c r="AN186" s="85">
        <f t="shared" si="13"/>
        <v>473093.62</v>
      </c>
      <c r="AO186" s="21">
        <f t="shared" si="14"/>
        <v>69425.240000000005</v>
      </c>
      <c r="AP186" s="86">
        <f t="shared" si="15"/>
        <v>403668.38</v>
      </c>
      <c r="AQ186" s="24">
        <f t="shared" si="16"/>
        <v>4691774.5999999996</v>
      </c>
      <c r="AR186" s="25">
        <f t="shared" si="17"/>
        <v>4486311.17</v>
      </c>
      <c r="AS186" s="16">
        <f t="shared" si="18"/>
        <v>205463.4299999997</v>
      </c>
      <c r="AT186" s="73" t="s">
        <v>26</v>
      </c>
    </row>
    <row r="187" spans="1:46" ht="15" thickBot="1" x14ac:dyDescent="0.35">
      <c r="A187" s="62" t="s">
        <v>335</v>
      </c>
      <c r="B187" s="62" t="s">
        <v>52</v>
      </c>
      <c r="C187" s="88">
        <v>4731</v>
      </c>
      <c r="D187" s="89" t="s">
        <v>993</v>
      </c>
      <c r="E187" s="56" t="s">
        <v>27</v>
      </c>
      <c r="F187" s="123">
        <v>271904.81</v>
      </c>
      <c r="G187" s="123">
        <v>9939.01</v>
      </c>
      <c r="H187" s="123">
        <v>35833.370000000003</v>
      </c>
      <c r="I187" s="123"/>
      <c r="K187" s="56">
        <v>237360.51</v>
      </c>
      <c r="L187" s="56">
        <v>770920.7</v>
      </c>
      <c r="M187" s="287"/>
      <c r="N187" s="56"/>
      <c r="O187" s="275">
        <v>0</v>
      </c>
      <c r="P187" s="275">
        <v>40164.639999999999</v>
      </c>
      <c r="Q187" s="275">
        <v>0</v>
      </c>
      <c r="R187" s="275">
        <v>2746.63</v>
      </c>
      <c r="U187" s="56">
        <v>-865837.99</v>
      </c>
      <c r="V187" s="56">
        <v>2242933.0699999998</v>
      </c>
      <c r="X187" s="100">
        <v>1627953.49</v>
      </c>
      <c r="Z187" s="100">
        <v>1560.12</v>
      </c>
      <c r="AB187" s="100">
        <v>2054746.6</v>
      </c>
      <c r="AC187" s="100"/>
      <c r="AD187" s="100">
        <v>182400</v>
      </c>
      <c r="AE187" s="124">
        <v>2799806.6</v>
      </c>
      <c r="AG187" s="124">
        <v>30710</v>
      </c>
      <c r="AI187" s="124">
        <v>787543.9</v>
      </c>
      <c r="AJ187" s="124">
        <v>275046.45</v>
      </c>
      <c r="AL187" s="124">
        <v>35358.21</v>
      </c>
      <c r="AM187" s="124">
        <v>4000</v>
      </c>
      <c r="AN187" s="85">
        <f t="shared" si="13"/>
        <v>317677.19</v>
      </c>
      <c r="AO187" s="21">
        <f t="shared" si="14"/>
        <v>42911.27</v>
      </c>
      <c r="AP187" s="86">
        <f t="shared" si="15"/>
        <v>274765.92</v>
      </c>
      <c r="AQ187" s="24">
        <f t="shared" si="16"/>
        <v>3866660.21</v>
      </c>
      <c r="AR187" s="25">
        <f t="shared" si="17"/>
        <v>3932465.16</v>
      </c>
      <c r="AS187" s="16">
        <f t="shared" si="18"/>
        <v>-65804.950000000186</v>
      </c>
      <c r="AT187" s="73" t="s">
        <v>27</v>
      </c>
    </row>
    <row r="188" spans="1:46" ht="15" thickBot="1" x14ac:dyDescent="0.35">
      <c r="A188" s="62" t="s">
        <v>335</v>
      </c>
      <c r="B188" s="62" t="s">
        <v>52</v>
      </c>
      <c r="C188" s="88">
        <v>3338</v>
      </c>
      <c r="D188" s="89" t="s">
        <v>994</v>
      </c>
      <c r="E188" s="56" t="s">
        <v>1795</v>
      </c>
      <c r="F188" s="123">
        <v>101965.42</v>
      </c>
      <c r="G188" s="123">
        <v>4900</v>
      </c>
      <c r="H188" s="123">
        <v>77437.75</v>
      </c>
      <c r="I188" s="123"/>
      <c r="K188" s="56">
        <v>925053.95</v>
      </c>
      <c r="L188" s="56">
        <v>415300.66</v>
      </c>
      <c r="M188" s="287"/>
      <c r="N188" s="56"/>
      <c r="O188" s="275">
        <v>0</v>
      </c>
      <c r="P188" s="275">
        <v>38374.19</v>
      </c>
      <c r="Q188" s="275">
        <v>0</v>
      </c>
      <c r="R188" s="275">
        <v>264.55</v>
      </c>
      <c r="U188" s="56">
        <v>0</v>
      </c>
      <c r="V188" s="56">
        <v>3605471.06</v>
      </c>
      <c r="X188" s="100">
        <v>1960548.72</v>
      </c>
      <c r="Z188" s="100">
        <v>1288.32</v>
      </c>
      <c r="AB188" s="100">
        <v>1187580</v>
      </c>
      <c r="AC188" s="100"/>
      <c r="AD188" s="100">
        <v>61500</v>
      </c>
      <c r="AE188" s="124">
        <v>2000780</v>
      </c>
      <c r="AG188" s="124">
        <v>35350</v>
      </c>
      <c r="AI188" s="124">
        <v>725442.94</v>
      </c>
      <c r="AJ188" s="124">
        <v>335705.23</v>
      </c>
      <c r="AM188" s="124">
        <v>4000</v>
      </c>
      <c r="AN188" s="85">
        <f t="shared" si="13"/>
        <v>184303.16999999998</v>
      </c>
      <c r="AO188" s="21">
        <f t="shared" si="14"/>
        <v>38638.740000000005</v>
      </c>
      <c r="AP188" s="86">
        <f t="shared" si="15"/>
        <v>145664.43</v>
      </c>
      <c r="AQ188" s="24">
        <f t="shared" si="16"/>
        <v>3210917.04</v>
      </c>
      <c r="AR188" s="25">
        <f t="shared" si="17"/>
        <v>3101278.17</v>
      </c>
      <c r="AS188" s="16">
        <f t="shared" si="18"/>
        <v>109638.87000000011</v>
      </c>
      <c r="AT188" s="73" t="s">
        <v>29</v>
      </c>
    </row>
    <row r="189" spans="1:46" s="25" customFormat="1" ht="14.4" thickBot="1" x14ac:dyDescent="0.3">
      <c r="A189" s="62" t="s">
        <v>335</v>
      </c>
      <c r="B189" s="62" t="s">
        <v>52</v>
      </c>
      <c r="C189" s="88">
        <v>6544</v>
      </c>
      <c r="D189" s="89" t="s">
        <v>995</v>
      </c>
      <c r="E189" s="56" t="s">
        <v>29</v>
      </c>
      <c r="F189" s="123">
        <v>351611.09</v>
      </c>
      <c r="G189" s="123">
        <v>155194.68</v>
      </c>
      <c r="H189" s="123">
        <v>246540.45</v>
      </c>
      <c r="I189" s="123"/>
      <c r="J189" s="56"/>
      <c r="K189" s="56">
        <v>2194601.5699999998</v>
      </c>
      <c r="L189" s="56">
        <v>334009.38</v>
      </c>
      <c r="M189" s="287"/>
      <c r="N189" s="56"/>
      <c r="O189" s="275">
        <v>0</v>
      </c>
      <c r="P189" s="275">
        <v>25160.86</v>
      </c>
      <c r="Q189" s="275"/>
      <c r="R189" s="275">
        <v>136609.51999999999</v>
      </c>
      <c r="S189" s="56"/>
      <c r="T189" s="56"/>
      <c r="U189" s="56">
        <v>0</v>
      </c>
      <c r="V189" s="56">
        <v>3600900</v>
      </c>
      <c r="W189" s="100"/>
      <c r="X189" s="100">
        <v>1659801.03</v>
      </c>
      <c r="Y189" s="100"/>
      <c r="Z189" s="100">
        <v>1456.99</v>
      </c>
      <c r="AA189" s="100"/>
      <c r="AB189" s="100">
        <v>1481686</v>
      </c>
      <c r="AC189" s="100"/>
      <c r="AD189" s="100">
        <v>212300</v>
      </c>
      <c r="AE189" s="124">
        <v>2301211</v>
      </c>
      <c r="AF189" s="124"/>
      <c r="AG189" s="124">
        <v>33174</v>
      </c>
      <c r="AH189" s="124"/>
      <c r="AI189" s="124">
        <v>1005832.16</v>
      </c>
      <c r="AJ189" s="124">
        <v>450258.68</v>
      </c>
      <c r="AK189" s="124"/>
      <c r="AL189" s="124"/>
      <c r="AM189" s="124">
        <v>4000</v>
      </c>
      <c r="AN189" s="85">
        <f t="shared" si="13"/>
        <v>753346.22</v>
      </c>
      <c r="AO189" s="21">
        <f t="shared" si="14"/>
        <v>161770.38</v>
      </c>
      <c r="AP189" s="86">
        <f t="shared" si="15"/>
        <v>591575.84</v>
      </c>
      <c r="AQ189" s="24">
        <f t="shared" si="16"/>
        <v>3355244.02</v>
      </c>
      <c r="AR189" s="25">
        <f t="shared" si="17"/>
        <v>3794475.8400000003</v>
      </c>
      <c r="AS189" s="16">
        <f t="shared" si="18"/>
        <v>-439231.8200000003</v>
      </c>
      <c r="AT189" s="84"/>
    </row>
    <row r="190" spans="1:46" ht="14.4" thickBot="1" x14ac:dyDescent="0.3">
      <c r="A190" s="62" t="s">
        <v>336</v>
      </c>
      <c r="B190" s="62" t="s">
        <v>53</v>
      </c>
      <c r="C190" s="88">
        <v>2511</v>
      </c>
      <c r="D190" s="89" t="s">
        <v>996</v>
      </c>
      <c r="E190" s="56" t="s">
        <v>1754</v>
      </c>
      <c r="F190" s="123">
        <v>206288.89</v>
      </c>
      <c r="G190" s="123">
        <v>2905</v>
      </c>
      <c r="H190" s="123">
        <v>75223.850000000006</v>
      </c>
      <c r="I190" s="123"/>
      <c r="K190" s="56">
        <v>836310.75</v>
      </c>
      <c r="L190" s="56">
        <v>1497.36</v>
      </c>
      <c r="M190" s="287"/>
      <c r="N190" s="56"/>
      <c r="O190" s="275">
        <v>0</v>
      </c>
      <c r="P190" s="275">
        <v>26967</v>
      </c>
      <c r="Q190" s="275"/>
      <c r="R190" s="275">
        <v>3871.78</v>
      </c>
      <c r="U190" s="56">
        <v>0</v>
      </c>
      <c r="V190" s="56">
        <v>2938659.03</v>
      </c>
      <c r="X190" s="100">
        <v>1138791.1299999999</v>
      </c>
      <c r="Y190" s="100">
        <v>305050</v>
      </c>
      <c r="Z190" s="100">
        <v>1347.07</v>
      </c>
      <c r="AB190" s="100">
        <v>1529850</v>
      </c>
      <c r="AC190" s="100"/>
      <c r="AD190" s="100">
        <v>94985</v>
      </c>
      <c r="AE190" s="124">
        <v>2014045</v>
      </c>
      <c r="AI190" s="124">
        <v>558738.48</v>
      </c>
      <c r="AJ190" s="124">
        <v>256110.74</v>
      </c>
      <c r="AM190" s="124">
        <v>4875</v>
      </c>
      <c r="AN190" s="85">
        <f t="shared" si="13"/>
        <v>284417.74</v>
      </c>
      <c r="AO190" s="21">
        <f t="shared" si="14"/>
        <v>30838.78</v>
      </c>
      <c r="AP190" s="86">
        <f t="shared" si="15"/>
        <v>253578.96</v>
      </c>
      <c r="AQ190" s="24">
        <f t="shared" si="16"/>
        <v>3070023.2</v>
      </c>
      <c r="AR190" s="25">
        <f t="shared" si="17"/>
        <v>2833769.2199999997</v>
      </c>
      <c r="AS190" s="16">
        <f t="shared" si="18"/>
        <v>236253.98000000045</v>
      </c>
      <c r="AT190" s="25"/>
    </row>
    <row r="191" spans="1:46" ht="14.4" thickBot="1" x14ac:dyDescent="0.3">
      <c r="A191" s="62" t="s">
        <v>336</v>
      </c>
      <c r="B191" s="62" t="s">
        <v>53</v>
      </c>
      <c r="C191" s="88">
        <v>3129</v>
      </c>
      <c r="D191" s="89" t="s">
        <v>997</v>
      </c>
      <c r="E191" s="56" t="s">
        <v>1755</v>
      </c>
      <c r="F191" s="123">
        <v>12877.5</v>
      </c>
      <c r="G191" s="123">
        <v>0</v>
      </c>
      <c r="H191" s="123">
        <v>177665.19</v>
      </c>
      <c r="I191" s="123"/>
      <c r="K191" s="56">
        <v>1797702.92</v>
      </c>
      <c r="L191" s="56">
        <v>606290.93999999994</v>
      </c>
      <c r="M191" s="287"/>
      <c r="N191" s="56"/>
      <c r="P191" s="275">
        <v>67015.61</v>
      </c>
      <c r="Q191" s="275"/>
      <c r="R191" s="275">
        <v>1066.5</v>
      </c>
      <c r="U191" s="56">
        <v>0</v>
      </c>
      <c r="V191" s="56">
        <v>309271.51</v>
      </c>
      <c r="X191" s="100">
        <v>988244.07</v>
      </c>
      <c r="Z191" s="100">
        <v>617.1</v>
      </c>
      <c r="AB191" s="100">
        <v>1744246.22</v>
      </c>
      <c r="AC191" s="100"/>
      <c r="AD191" s="100">
        <v>182000</v>
      </c>
      <c r="AE191" s="124">
        <v>2253630.2200000002</v>
      </c>
      <c r="AI191" s="124">
        <v>638650.59</v>
      </c>
      <c r="AJ191" s="124">
        <v>47154.17</v>
      </c>
      <c r="AM191" s="124">
        <v>2940</v>
      </c>
      <c r="AN191" s="85">
        <f t="shared" si="13"/>
        <v>190542.69</v>
      </c>
      <c r="AO191" s="21">
        <f t="shared" si="14"/>
        <v>68082.11</v>
      </c>
      <c r="AP191" s="86">
        <f t="shared" si="15"/>
        <v>122460.58</v>
      </c>
      <c r="AQ191" s="24">
        <f t="shared" si="16"/>
        <v>2915107.3899999997</v>
      </c>
      <c r="AR191" s="25">
        <f t="shared" si="17"/>
        <v>2942374.98</v>
      </c>
      <c r="AS191" s="16">
        <f t="shared" si="18"/>
        <v>-27267.590000000317</v>
      </c>
    </row>
    <row r="192" spans="1:46" ht="14.4" thickBot="1" x14ac:dyDescent="0.3">
      <c r="A192" s="62" t="s">
        <v>336</v>
      </c>
      <c r="B192" s="62" t="s">
        <v>53</v>
      </c>
      <c r="C192" s="88">
        <v>5633</v>
      </c>
      <c r="D192" s="89" t="s">
        <v>998</v>
      </c>
      <c r="E192" s="56" t="s">
        <v>1756</v>
      </c>
      <c r="F192" s="123">
        <v>247371.5</v>
      </c>
      <c r="G192" s="123">
        <v>0</v>
      </c>
      <c r="H192" s="123">
        <v>87189.48</v>
      </c>
      <c r="I192" s="123"/>
      <c r="K192" s="56">
        <v>2732001.8</v>
      </c>
      <c r="L192" s="56">
        <v>296480.96000000002</v>
      </c>
      <c r="M192" s="287"/>
      <c r="N192" s="56"/>
      <c r="O192" s="275">
        <v>0</v>
      </c>
      <c r="P192" s="275">
        <v>37227</v>
      </c>
      <c r="Q192" s="275"/>
      <c r="R192" s="275">
        <v>8713</v>
      </c>
      <c r="U192" s="56">
        <v>0</v>
      </c>
      <c r="V192" s="56">
        <v>2920045.89</v>
      </c>
      <c r="X192" s="100">
        <v>1569249.14</v>
      </c>
      <c r="Y192" s="100">
        <v>677900</v>
      </c>
      <c r="Z192" s="100">
        <v>1512.06</v>
      </c>
      <c r="AB192" s="100">
        <v>2086770</v>
      </c>
      <c r="AC192" s="100"/>
      <c r="AD192" s="100">
        <v>88700</v>
      </c>
      <c r="AE192" s="124">
        <v>2821560</v>
      </c>
      <c r="AI192" s="124">
        <v>940912.49</v>
      </c>
      <c r="AJ192" s="124">
        <v>502975.72</v>
      </c>
      <c r="AN192" s="85">
        <f t="shared" si="13"/>
        <v>334560.98</v>
      </c>
      <c r="AO192" s="21">
        <f t="shared" si="14"/>
        <v>45940</v>
      </c>
      <c r="AP192" s="86">
        <f t="shared" si="15"/>
        <v>288620.98</v>
      </c>
      <c r="AQ192" s="24">
        <f t="shared" si="16"/>
        <v>4424131.1999999993</v>
      </c>
      <c r="AR192" s="25">
        <f t="shared" si="17"/>
        <v>4265448.21</v>
      </c>
      <c r="AS192" s="16">
        <f t="shared" si="18"/>
        <v>158682.98999999929</v>
      </c>
    </row>
    <row r="193" spans="1:45" ht="14.4" thickBot="1" x14ac:dyDescent="0.3">
      <c r="A193" s="62" t="s">
        <v>336</v>
      </c>
      <c r="B193" s="62" t="s">
        <v>53</v>
      </c>
      <c r="C193" s="88">
        <v>1850</v>
      </c>
      <c r="D193" s="89" t="s">
        <v>999</v>
      </c>
      <c r="E193" s="56" t="s">
        <v>1757</v>
      </c>
      <c r="F193" s="123">
        <v>347171.4</v>
      </c>
      <c r="G193" s="123">
        <v>857</v>
      </c>
      <c r="H193" s="123">
        <v>69464.14</v>
      </c>
      <c r="I193" s="123"/>
      <c r="K193" s="56">
        <v>527747.35</v>
      </c>
      <c r="L193" s="56">
        <v>414263.1</v>
      </c>
      <c r="M193" s="287"/>
      <c r="N193" s="56"/>
      <c r="O193" s="275">
        <v>0</v>
      </c>
      <c r="P193" s="275">
        <v>31360</v>
      </c>
      <c r="Q193" s="275"/>
      <c r="R193" s="275">
        <v>0</v>
      </c>
      <c r="U193" s="56">
        <v>0</v>
      </c>
      <c r="V193" s="56">
        <v>2662416.9900000002</v>
      </c>
      <c r="X193" s="100">
        <v>1245417.1399999999</v>
      </c>
      <c r="Y193" s="100">
        <v>129690</v>
      </c>
      <c r="Z193" s="100">
        <v>1478.99</v>
      </c>
      <c r="AB193" s="100">
        <v>870823</v>
      </c>
      <c r="AC193" s="100"/>
      <c r="AD193" s="100">
        <v>85140</v>
      </c>
      <c r="AE193" s="124">
        <v>1338403</v>
      </c>
      <c r="AG193" s="124">
        <v>4000</v>
      </c>
      <c r="AH193" s="124">
        <v>1570</v>
      </c>
      <c r="AI193" s="124">
        <v>582629.75</v>
      </c>
      <c r="AJ193" s="124">
        <v>168090.42</v>
      </c>
      <c r="AN193" s="85">
        <f t="shared" si="13"/>
        <v>417492.54000000004</v>
      </c>
      <c r="AO193" s="21">
        <f t="shared" si="14"/>
        <v>31360</v>
      </c>
      <c r="AP193" s="86">
        <f t="shared" si="15"/>
        <v>386132.54000000004</v>
      </c>
      <c r="AQ193" s="24">
        <f t="shared" si="16"/>
        <v>2332549.13</v>
      </c>
      <c r="AR193" s="25">
        <f t="shared" si="17"/>
        <v>2094693.17</v>
      </c>
      <c r="AS193" s="16">
        <f t="shared" si="18"/>
        <v>237855.95999999996</v>
      </c>
    </row>
    <row r="194" spans="1:45" ht="14.4" thickBot="1" x14ac:dyDescent="0.3">
      <c r="A194" s="62" t="s">
        <v>336</v>
      </c>
      <c r="B194" s="62" t="s">
        <v>53</v>
      </c>
      <c r="C194" s="88">
        <v>3330</v>
      </c>
      <c r="D194" s="89" t="s">
        <v>1000</v>
      </c>
      <c r="E194" s="56" t="s">
        <v>1758</v>
      </c>
      <c r="F194" s="123">
        <v>572953.5</v>
      </c>
      <c r="G194" s="123">
        <v>0</v>
      </c>
      <c r="H194" s="123">
        <v>72180.679999999993</v>
      </c>
      <c r="I194" s="123"/>
      <c r="K194" s="56">
        <v>340548.35</v>
      </c>
      <c r="L194" s="56">
        <v>216146.79</v>
      </c>
      <c r="M194" s="287"/>
      <c r="N194" s="56"/>
      <c r="P194" s="275">
        <v>48948.6</v>
      </c>
      <c r="Q194" s="275"/>
      <c r="R194" s="275">
        <v>0</v>
      </c>
      <c r="U194" s="56"/>
      <c r="V194" s="56">
        <v>2577037.9500000002</v>
      </c>
      <c r="X194" s="100">
        <v>1257199.1499999999</v>
      </c>
      <c r="Y194" s="100">
        <v>95000</v>
      </c>
      <c r="Z194" s="100">
        <v>2562.25</v>
      </c>
      <c r="AB194" s="100">
        <v>496608</v>
      </c>
      <c r="AC194" s="100"/>
      <c r="AD194" s="100">
        <v>42750</v>
      </c>
      <c r="AE194" s="124">
        <v>1084790</v>
      </c>
      <c r="AG194" s="124">
        <v>4000</v>
      </c>
      <c r="AH194" s="124">
        <v>2090</v>
      </c>
      <c r="AI194" s="124">
        <v>568422.63</v>
      </c>
      <c r="AJ194" s="124">
        <v>189015</v>
      </c>
      <c r="AM194" s="124">
        <v>7383</v>
      </c>
      <c r="AN194" s="85">
        <f t="shared" si="13"/>
        <v>645134.17999999993</v>
      </c>
      <c r="AO194" s="21">
        <f t="shared" si="14"/>
        <v>48948.6</v>
      </c>
      <c r="AP194" s="86">
        <f t="shared" si="15"/>
        <v>596185.57999999996</v>
      </c>
      <c r="AQ194" s="24">
        <f t="shared" si="16"/>
        <v>1894119.4</v>
      </c>
      <c r="AR194" s="25">
        <f t="shared" si="17"/>
        <v>1855700.63</v>
      </c>
      <c r="AS194" s="16">
        <f t="shared" si="18"/>
        <v>38418.770000000019</v>
      </c>
    </row>
    <row r="195" spans="1:45" ht="14.4" thickBot="1" x14ac:dyDescent="0.3">
      <c r="A195" s="62" t="s">
        <v>344</v>
      </c>
      <c r="B195" s="62" t="s">
        <v>54</v>
      </c>
      <c r="C195" s="88">
        <v>3397</v>
      </c>
      <c r="D195" s="89" t="s">
        <v>1001</v>
      </c>
      <c r="E195" s="56" t="s">
        <v>1759</v>
      </c>
      <c r="F195" s="123">
        <v>844354.19</v>
      </c>
      <c r="G195" s="123">
        <v>16907</v>
      </c>
      <c r="H195" s="123">
        <v>63680.32</v>
      </c>
      <c r="I195" s="123"/>
      <c r="K195" s="56">
        <v>830685.29</v>
      </c>
      <c r="L195" s="56">
        <v>702085.86</v>
      </c>
      <c r="M195" s="287"/>
      <c r="N195" s="56"/>
      <c r="P195" s="275">
        <v>24475</v>
      </c>
      <c r="Q195" s="275"/>
      <c r="R195" s="275">
        <v>46940.89</v>
      </c>
      <c r="U195" s="56">
        <v>175746.39</v>
      </c>
      <c r="V195" s="56">
        <v>2987149.95</v>
      </c>
      <c r="X195" s="100">
        <v>1305327.54</v>
      </c>
      <c r="Y195" s="100">
        <v>117195</v>
      </c>
      <c r="Z195" s="100">
        <v>3207.78</v>
      </c>
      <c r="AB195" s="100">
        <v>813720</v>
      </c>
      <c r="AC195" s="100"/>
      <c r="AD195" s="100">
        <v>89600</v>
      </c>
      <c r="AE195" s="124">
        <v>1449680</v>
      </c>
      <c r="AI195" s="124">
        <v>816845.62</v>
      </c>
      <c r="AJ195" s="124">
        <v>367193.31</v>
      </c>
      <c r="AN195" s="85">
        <f t="shared" si="13"/>
        <v>924941.50999999989</v>
      </c>
      <c r="AO195" s="21">
        <f t="shared" si="14"/>
        <v>71415.89</v>
      </c>
      <c r="AP195" s="86">
        <f t="shared" si="15"/>
        <v>853525.61999999988</v>
      </c>
      <c r="AQ195" s="24">
        <f t="shared" si="16"/>
        <v>2329050.3200000003</v>
      </c>
      <c r="AR195" s="25">
        <f t="shared" si="17"/>
        <v>2633718.9300000002</v>
      </c>
      <c r="AS195" s="16">
        <f t="shared" si="18"/>
        <v>-304668.60999999987</v>
      </c>
    </row>
    <row r="196" spans="1:45" ht="14.4" thickBot="1" x14ac:dyDescent="0.3">
      <c r="A196" s="62" t="s">
        <v>344</v>
      </c>
      <c r="B196" s="62" t="s">
        <v>54</v>
      </c>
      <c r="C196" s="88">
        <v>2599</v>
      </c>
      <c r="D196" s="89" t="s">
        <v>1002</v>
      </c>
      <c r="E196" s="56" t="s">
        <v>1760</v>
      </c>
      <c r="F196" s="123">
        <v>697291.24</v>
      </c>
      <c r="G196" s="123">
        <v>6060.58</v>
      </c>
      <c r="H196" s="123">
        <v>147825.68</v>
      </c>
      <c r="I196" s="123"/>
      <c r="K196" s="56">
        <v>3296588.43</v>
      </c>
      <c r="L196" s="56">
        <v>310790.53000000003</v>
      </c>
      <c r="M196" s="287"/>
      <c r="N196" s="56"/>
      <c r="O196" s="275">
        <v>0</v>
      </c>
      <c r="Q196" s="275">
        <v>16300</v>
      </c>
      <c r="R196" s="275">
        <v>934.57</v>
      </c>
      <c r="U196" s="56">
        <v>0</v>
      </c>
      <c r="V196" s="56">
        <v>2987149.95</v>
      </c>
      <c r="X196" s="100">
        <v>971766.8</v>
      </c>
      <c r="Y196" s="100">
        <v>31000</v>
      </c>
      <c r="Z196" s="100">
        <v>2878.36</v>
      </c>
      <c r="AB196" s="100">
        <v>1525800</v>
      </c>
      <c r="AC196" s="100"/>
      <c r="AD196" s="100">
        <v>100480</v>
      </c>
      <c r="AE196" s="124">
        <v>1660698</v>
      </c>
      <c r="AI196" s="124">
        <v>942382.63</v>
      </c>
      <c r="AJ196" s="124">
        <v>5310.9</v>
      </c>
      <c r="AN196" s="85">
        <f t="shared" si="13"/>
        <v>851177.5</v>
      </c>
      <c r="AO196" s="21">
        <f t="shared" si="14"/>
        <v>17234.57</v>
      </c>
      <c r="AP196" s="86">
        <f t="shared" si="15"/>
        <v>833942.93</v>
      </c>
      <c r="AQ196" s="24">
        <f t="shared" si="16"/>
        <v>2631925.16</v>
      </c>
      <c r="AR196" s="25">
        <f t="shared" si="17"/>
        <v>2608391.5299999998</v>
      </c>
      <c r="AS196" s="16">
        <f t="shared" si="18"/>
        <v>23533.630000000354</v>
      </c>
    </row>
    <row r="197" spans="1:45" ht="14.4" thickBot="1" x14ac:dyDescent="0.3">
      <c r="A197" s="62" t="s">
        <v>344</v>
      </c>
      <c r="B197" s="62" t="s">
        <v>54</v>
      </c>
      <c r="C197" s="88">
        <v>3184</v>
      </c>
      <c r="D197" s="89" t="s">
        <v>1003</v>
      </c>
      <c r="E197" s="56" t="s">
        <v>1761</v>
      </c>
      <c r="F197" s="123">
        <v>682765.4</v>
      </c>
      <c r="G197" s="123">
        <v>11441</v>
      </c>
      <c r="H197" s="123">
        <v>50352.59</v>
      </c>
      <c r="I197" s="123"/>
      <c r="K197" s="56">
        <v>758515.38</v>
      </c>
      <c r="L197" s="56">
        <v>227765.27</v>
      </c>
      <c r="M197" s="287"/>
      <c r="N197" s="56"/>
      <c r="O197" s="275">
        <v>0</v>
      </c>
      <c r="P197" s="275">
        <v>18573</v>
      </c>
      <c r="Q197" s="275"/>
      <c r="R197" s="275">
        <v>0</v>
      </c>
      <c r="U197" s="56">
        <v>175179.6</v>
      </c>
      <c r="V197" s="56">
        <v>2090614.96</v>
      </c>
      <c r="X197" s="100">
        <v>1010936.71</v>
      </c>
      <c r="Y197" s="100">
        <v>74500</v>
      </c>
      <c r="Z197" s="100">
        <v>2424.4</v>
      </c>
      <c r="AB197" s="100">
        <v>1536628.7</v>
      </c>
      <c r="AC197" s="100"/>
      <c r="AD197" s="100">
        <v>131500</v>
      </c>
      <c r="AE197" s="124">
        <v>2142468.7000000002</v>
      </c>
      <c r="AI197" s="124">
        <v>580303.82999999996</v>
      </c>
      <c r="AJ197" s="124">
        <v>223707.03</v>
      </c>
      <c r="AK197" s="124">
        <v>0</v>
      </c>
      <c r="AN197" s="85">
        <f t="shared" ref="AN197:AN222" si="19">SUM(F197:I197)</f>
        <v>744558.99</v>
      </c>
      <c r="AO197" s="21">
        <f t="shared" ref="AO197:AO222" si="20">SUM(O197:R197)</f>
        <v>18573</v>
      </c>
      <c r="AP197" s="86">
        <f t="shared" ref="AP197:AP222" si="21">AN197-AO197</f>
        <v>725985.99</v>
      </c>
      <c r="AQ197" s="24">
        <f t="shared" ref="AQ197:AQ222" si="22">SUM(W197:AD197)</f>
        <v>2755989.8099999996</v>
      </c>
      <c r="AR197" s="25">
        <f t="shared" ref="AR197:AR222" si="23">SUM(AE197:AM197)</f>
        <v>2946479.56</v>
      </c>
      <c r="AS197" s="16">
        <f t="shared" ref="AS197:AS222" si="24">AQ197-AR197</f>
        <v>-190489.75000000047</v>
      </c>
    </row>
    <row r="198" spans="1:45" ht="14.4" thickBot="1" x14ac:dyDescent="0.3">
      <c r="A198" s="62" t="s">
        <v>344</v>
      </c>
      <c r="B198" s="62" t="s">
        <v>54</v>
      </c>
      <c r="C198" s="88">
        <v>4760</v>
      </c>
      <c r="D198" s="89" t="s">
        <v>1004</v>
      </c>
      <c r="E198" s="56" t="s">
        <v>1762</v>
      </c>
      <c r="F198" s="123">
        <v>720533.13</v>
      </c>
      <c r="G198" s="123">
        <v>148535.18</v>
      </c>
      <c r="H198" s="123">
        <v>95518.52</v>
      </c>
      <c r="I198" s="123"/>
      <c r="K198" s="56">
        <v>595473.49</v>
      </c>
      <c r="L198" s="56">
        <v>597941.78</v>
      </c>
      <c r="M198" s="287"/>
      <c r="N198" s="56"/>
      <c r="P198" s="275">
        <v>60969.15</v>
      </c>
      <c r="Q198" s="275">
        <v>5000</v>
      </c>
      <c r="R198" s="275">
        <v>491</v>
      </c>
      <c r="U198" s="56">
        <v>1750579.01</v>
      </c>
      <c r="V198" s="56">
        <v>433496.95</v>
      </c>
      <c r="X198" s="100">
        <v>1641056.98</v>
      </c>
      <c r="Y198" s="100">
        <v>234574</v>
      </c>
      <c r="Z198" s="100">
        <v>2685.58</v>
      </c>
      <c r="AB198" s="100">
        <v>1691790</v>
      </c>
      <c r="AC198" s="100"/>
      <c r="AD198" s="100">
        <v>109600</v>
      </c>
      <c r="AE198" s="124">
        <v>2230740</v>
      </c>
      <c r="AG198" s="124">
        <v>18000</v>
      </c>
      <c r="AI198" s="124">
        <v>1397512.5</v>
      </c>
      <c r="AJ198" s="124">
        <v>102361.07</v>
      </c>
      <c r="AN198" s="85">
        <f t="shared" si="19"/>
        <v>964586.83000000007</v>
      </c>
      <c r="AO198" s="21">
        <f t="shared" si="20"/>
        <v>66460.149999999994</v>
      </c>
      <c r="AP198" s="86">
        <f t="shared" si="21"/>
        <v>898126.68</v>
      </c>
      <c r="AQ198" s="24">
        <f t="shared" si="22"/>
        <v>3679706.56</v>
      </c>
      <c r="AR198" s="25">
        <f t="shared" si="23"/>
        <v>3748613.57</v>
      </c>
      <c r="AS198" s="16">
        <f t="shared" si="24"/>
        <v>-68907.009999999776</v>
      </c>
    </row>
    <row r="199" spans="1:45" ht="14.4" thickBot="1" x14ac:dyDescent="0.3">
      <c r="A199" s="62" t="s">
        <v>347</v>
      </c>
      <c r="B199" s="62" t="s">
        <v>55</v>
      </c>
      <c r="C199" s="88">
        <v>3288</v>
      </c>
      <c r="D199" s="89" t="s">
        <v>1005</v>
      </c>
      <c r="E199" s="56" t="s">
        <v>1763</v>
      </c>
      <c r="F199" s="123">
        <v>582676.72</v>
      </c>
      <c r="G199" s="123">
        <v>0</v>
      </c>
      <c r="H199" s="123">
        <v>112342.89</v>
      </c>
      <c r="I199" s="123">
        <v>7374</v>
      </c>
      <c r="K199" s="56">
        <v>1134263.92</v>
      </c>
      <c r="L199" s="56">
        <v>189924.7</v>
      </c>
      <c r="M199" s="287"/>
      <c r="N199" s="56"/>
      <c r="O199" s="275">
        <v>14000</v>
      </c>
      <c r="P199" s="275">
        <v>39319.919999999998</v>
      </c>
      <c r="Q199" s="275">
        <v>7640</v>
      </c>
      <c r="R199" s="275"/>
      <c r="U199" s="56">
        <v>-1888514.13</v>
      </c>
      <c r="V199" s="56">
        <v>4047651.72</v>
      </c>
      <c r="X199" s="100">
        <v>1237615.6100000001</v>
      </c>
      <c r="Y199" s="100">
        <v>151600</v>
      </c>
      <c r="Z199" s="100">
        <v>3227.25</v>
      </c>
      <c r="AB199" s="100">
        <v>1650810</v>
      </c>
      <c r="AC199" s="100"/>
      <c r="AD199" s="100"/>
      <c r="AE199" s="124">
        <v>1957610</v>
      </c>
      <c r="AG199" s="124">
        <v>6992</v>
      </c>
      <c r="AH199" s="124">
        <v>2744</v>
      </c>
      <c r="AI199" s="124">
        <v>910128.77</v>
      </c>
      <c r="AJ199" s="124">
        <v>329416.37</v>
      </c>
      <c r="AN199" s="85">
        <f t="shared" si="19"/>
        <v>702393.61</v>
      </c>
      <c r="AO199" s="21">
        <f t="shared" si="20"/>
        <v>60959.92</v>
      </c>
      <c r="AP199" s="86">
        <f t="shared" si="21"/>
        <v>641433.68999999994</v>
      </c>
      <c r="AQ199" s="24">
        <f t="shared" si="22"/>
        <v>3043252.8600000003</v>
      </c>
      <c r="AR199" s="25">
        <f t="shared" si="23"/>
        <v>3206891.14</v>
      </c>
      <c r="AS199" s="16">
        <f t="shared" si="24"/>
        <v>-163638.2799999998</v>
      </c>
    </row>
    <row r="200" spans="1:45" ht="14.4" thickBot="1" x14ac:dyDescent="0.3">
      <c r="A200" s="62" t="s">
        <v>347</v>
      </c>
      <c r="B200" s="62" t="s">
        <v>55</v>
      </c>
      <c r="C200" s="88">
        <v>2561</v>
      </c>
      <c r="D200" s="89" t="s">
        <v>1006</v>
      </c>
      <c r="E200" s="56" t="s">
        <v>1764</v>
      </c>
      <c r="F200" s="123">
        <v>517772.56</v>
      </c>
      <c r="G200" s="123">
        <v>0</v>
      </c>
      <c r="H200" s="123">
        <v>81548.98</v>
      </c>
      <c r="I200" s="123">
        <v>0</v>
      </c>
      <c r="K200" s="56">
        <v>866699.71</v>
      </c>
      <c r="L200" s="56">
        <v>343715.59</v>
      </c>
      <c r="M200" s="287"/>
      <c r="N200" s="56"/>
      <c r="O200" s="275">
        <v>3500</v>
      </c>
      <c r="P200" s="275">
        <v>81450.73</v>
      </c>
      <c r="Q200" s="275"/>
      <c r="R200" s="275"/>
      <c r="U200" s="56">
        <v>898871.81</v>
      </c>
      <c r="V200" s="56">
        <v>769808.6</v>
      </c>
      <c r="X200" s="100">
        <v>1245876.0900000001</v>
      </c>
      <c r="Z200" s="100">
        <v>2212.94</v>
      </c>
      <c r="AB200" s="100">
        <v>1257732</v>
      </c>
      <c r="AC200" s="100"/>
      <c r="AD200" s="100">
        <v>181700</v>
      </c>
      <c r="AE200" s="124">
        <v>1620052</v>
      </c>
      <c r="AH200" s="124">
        <v>1000</v>
      </c>
      <c r="AI200" s="124">
        <v>538612.81999999995</v>
      </c>
      <c r="AJ200" s="124">
        <v>195952.51</v>
      </c>
      <c r="AN200" s="85">
        <f t="shared" si="19"/>
        <v>599321.54</v>
      </c>
      <c r="AO200" s="21">
        <f t="shared" si="20"/>
        <v>84950.73</v>
      </c>
      <c r="AP200" s="86">
        <f t="shared" si="21"/>
        <v>514370.81000000006</v>
      </c>
      <c r="AQ200" s="24">
        <f t="shared" si="22"/>
        <v>2687521.0300000003</v>
      </c>
      <c r="AR200" s="25">
        <f t="shared" si="23"/>
        <v>2355617.33</v>
      </c>
      <c r="AS200" s="16">
        <f t="shared" si="24"/>
        <v>331903.70000000019</v>
      </c>
    </row>
    <row r="201" spans="1:45" ht="14.4" thickBot="1" x14ac:dyDescent="0.3">
      <c r="A201" s="62" t="s">
        <v>347</v>
      </c>
      <c r="B201" s="62" t="s">
        <v>55</v>
      </c>
      <c r="C201" s="88">
        <v>3118</v>
      </c>
      <c r="D201" s="89" t="s">
        <v>1007</v>
      </c>
      <c r="E201" s="56" t="s">
        <v>1765</v>
      </c>
      <c r="F201" s="123">
        <v>247419.55</v>
      </c>
      <c r="G201" s="123">
        <v>122320.53</v>
      </c>
      <c r="H201" s="123">
        <v>100120.35</v>
      </c>
      <c r="I201" s="123">
        <v>0</v>
      </c>
      <c r="K201" s="56">
        <v>1045439.12</v>
      </c>
      <c r="L201" s="56">
        <v>202982.79</v>
      </c>
      <c r="M201" s="287"/>
      <c r="N201" s="56"/>
      <c r="O201" s="275">
        <v>8500</v>
      </c>
      <c r="P201" s="275">
        <v>20190</v>
      </c>
      <c r="Q201" s="275">
        <v>57679</v>
      </c>
      <c r="R201" s="275"/>
      <c r="U201" s="56">
        <v>1838407.9</v>
      </c>
      <c r="V201" s="56"/>
      <c r="X201" s="100">
        <v>1427587.16</v>
      </c>
      <c r="Y201" s="100">
        <v>198440</v>
      </c>
      <c r="Z201" s="100">
        <v>1396.83</v>
      </c>
      <c r="AB201" s="100">
        <v>1619646</v>
      </c>
      <c r="AC201" s="100"/>
      <c r="AD201" s="100"/>
      <c r="AE201" s="124">
        <v>2147346</v>
      </c>
      <c r="AG201" s="124">
        <v>23616</v>
      </c>
      <c r="AI201" s="124">
        <v>1089456.3700000001</v>
      </c>
      <c r="AJ201" s="124">
        <v>161634.18</v>
      </c>
      <c r="AN201" s="85">
        <f t="shared" si="19"/>
        <v>469860.42999999993</v>
      </c>
      <c r="AO201" s="21">
        <f t="shared" si="20"/>
        <v>86369</v>
      </c>
      <c r="AP201" s="86">
        <f t="shared" si="21"/>
        <v>383491.42999999993</v>
      </c>
      <c r="AQ201" s="24">
        <f t="shared" si="22"/>
        <v>3247069.99</v>
      </c>
      <c r="AR201" s="25">
        <f t="shared" si="23"/>
        <v>3422052.5500000003</v>
      </c>
      <c r="AS201" s="16">
        <f t="shared" si="24"/>
        <v>-174982.56000000006</v>
      </c>
    </row>
    <row r="202" spans="1:45" ht="14.4" thickBot="1" x14ac:dyDescent="0.3">
      <c r="A202" s="62" t="s">
        <v>347</v>
      </c>
      <c r="B202" s="62" t="s">
        <v>55</v>
      </c>
      <c r="C202" s="88">
        <v>1408</v>
      </c>
      <c r="D202" s="89" t="s">
        <v>1008</v>
      </c>
      <c r="E202" s="56" t="s">
        <v>1766</v>
      </c>
      <c r="F202" s="123">
        <v>270683.49</v>
      </c>
      <c r="G202" s="123">
        <v>0</v>
      </c>
      <c r="H202" s="123">
        <v>27821.31</v>
      </c>
      <c r="I202" s="123">
        <v>0</v>
      </c>
      <c r="K202" s="56">
        <v>909169.78</v>
      </c>
      <c r="L202" s="56">
        <v>463373.29</v>
      </c>
      <c r="M202" s="287"/>
      <c r="N202" s="56"/>
      <c r="O202" s="275">
        <v>4000</v>
      </c>
      <c r="P202" s="275">
        <v>64600</v>
      </c>
      <c r="Q202" s="275"/>
      <c r="R202" s="275"/>
      <c r="U202" s="56">
        <v>-659043.99</v>
      </c>
      <c r="V202" s="56">
        <v>2464354.4300000002</v>
      </c>
      <c r="X202" s="100">
        <v>989216.07</v>
      </c>
      <c r="Z202" s="100">
        <v>1169.0899999999999</v>
      </c>
      <c r="AB202" s="100">
        <v>907242</v>
      </c>
      <c r="AC202" s="100"/>
      <c r="AD202" s="100">
        <v>232000</v>
      </c>
      <c r="AE202" s="124">
        <v>1348922</v>
      </c>
      <c r="AG202" s="124">
        <v>2000</v>
      </c>
      <c r="AH202" s="124">
        <v>6440</v>
      </c>
      <c r="AI202" s="124">
        <v>433167.59</v>
      </c>
      <c r="AJ202" s="124">
        <v>371573.14</v>
      </c>
      <c r="AN202" s="85">
        <f t="shared" si="19"/>
        <v>298504.8</v>
      </c>
      <c r="AO202" s="21">
        <f t="shared" si="20"/>
        <v>68600</v>
      </c>
      <c r="AP202" s="86">
        <f t="shared" si="21"/>
        <v>229904.8</v>
      </c>
      <c r="AQ202" s="24">
        <f t="shared" si="22"/>
        <v>2129627.16</v>
      </c>
      <c r="AR202" s="25">
        <f t="shared" si="23"/>
        <v>2162102.73</v>
      </c>
      <c r="AS202" s="16">
        <f t="shared" si="24"/>
        <v>-32475.569999999832</v>
      </c>
    </row>
    <row r="203" spans="1:45" ht="14.4" thickBot="1" x14ac:dyDescent="0.3">
      <c r="A203" s="62" t="s">
        <v>347</v>
      </c>
      <c r="B203" s="62" t="s">
        <v>55</v>
      </c>
      <c r="C203" s="88">
        <v>1888</v>
      </c>
      <c r="D203" s="89" t="s">
        <v>1009</v>
      </c>
      <c r="E203" s="56" t="s">
        <v>1767</v>
      </c>
      <c r="F203" s="123">
        <v>539932.92000000004</v>
      </c>
      <c r="G203" s="123">
        <v>0</v>
      </c>
      <c r="H203" s="123">
        <v>181789.14</v>
      </c>
      <c r="I203" s="123"/>
      <c r="K203" s="56">
        <v>1389420.03</v>
      </c>
      <c r="L203" s="56">
        <v>330910.33</v>
      </c>
      <c r="M203" s="287"/>
      <c r="N203" s="56"/>
      <c r="O203" s="275">
        <v>61744</v>
      </c>
      <c r="P203" s="275">
        <v>57974</v>
      </c>
      <c r="Q203" s="275"/>
      <c r="R203" s="275"/>
      <c r="U203" s="56">
        <v>1079706.33</v>
      </c>
      <c r="V203" s="56">
        <v>1488605.78</v>
      </c>
      <c r="X203" s="100">
        <v>1336757.57</v>
      </c>
      <c r="Z203" s="100">
        <v>881.83</v>
      </c>
      <c r="AB203" s="100">
        <v>1595737.2</v>
      </c>
      <c r="AC203" s="100"/>
      <c r="AD203" s="100"/>
      <c r="AE203" s="124">
        <v>2108717.2000000002</v>
      </c>
      <c r="AG203" s="124">
        <v>2320</v>
      </c>
      <c r="AH203" s="124">
        <v>2000</v>
      </c>
      <c r="AI203" s="124">
        <v>588215.17000000004</v>
      </c>
      <c r="AJ203" s="124">
        <v>376217.92</v>
      </c>
      <c r="AN203" s="85">
        <f t="shared" si="19"/>
        <v>721722.06</v>
      </c>
      <c r="AO203" s="21">
        <f t="shared" si="20"/>
        <v>119718</v>
      </c>
      <c r="AP203" s="86">
        <f t="shared" si="21"/>
        <v>602004.06000000006</v>
      </c>
      <c r="AQ203" s="24">
        <f t="shared" si="22"/>
        <v>2933376.6</v>
      </c>
      <c r="AR203" s="25">
        <f t="shared" si="23"/>
        <v>3077470.29</v>
      </c>
      <c r="AS203" s="16">
        <f t="shared" si="24"/>
        <v>-144093.68999999994</v>
      </c>
    </row>
    <row r="204" spans="1:45" ht="14.4" thickBot="1" x14ac:dyDescent="0.3">
      <c r="A204" s="62" t="s">
        <v>347</v>
      </c>
      <c r="B204" s="62" t="s">
        <v>55</v>
      </c>
      <c r="C204" s="88">
        <v>1058</v>
      </c>
      <c r="D204" s="89" t="s">
        <v>1010</v>
      </c>
      <c r="E204" s="56" t="s">
        <v>1768</v>
      </c>
      <c r="F204" s="123">
        <v>357370.66</v>
      </c>
      <c r="G204" s="123">
        <v>0</v>
      </c>
      <c r="H204" s="123">
        <v>15416.4</v>
      </c>
      <c r="I204" s="123">
        <v>691</v>
      </c>
      <c r="K204" s="56">
        <v>259572.7</v>
      </c>
      <c r="L204" s="56">
        <v>163083.99</v>
      </c>
      <c r="M204" s="287"/>
      <c r="N204" s="56"/>
      <c r="O204" s="275">
        <v>39570</v>
      </c>
      <c r="P204" s="275">
        <v>15650</v>
      </c>
      <c r="Q204" s="275">
        <v>400</v>
      </c>
      <c r="R204" s="275"/>
      <c r="U204" s="56">
        <v>-1590640.13</v>
      </c>
      <c r="V204" s="56">
        <v>2328715.77</v>
      </c>
      <c r="X204" s="100">
        <v>863514.6</v>
      </c>
      <c r="Y204" s="100">
        <v>56600</v>
      </c>
      <c r="Z204" s="100">
        <v>1327.62</v>
      </c>
      <c r="AB204" s="100">
        <v>1297422</v>
      </c>
      <c r="AC204" s="100"/>
      <c r="AD204" s="100"/>
      <c r="AE204" s="124">
        <v>1484042</v>
      </c>
      <c r="AG204" s="124">
        <v>22290</v>
      </c>
      <c r="AI204" s="124">
        <v>372143.37</v>
      </c>
      <c r="AJ204" s="124">
        <v>197878.74</v>
      </c>
      <c r="AN204" s="85">
        <f t="shared" si="19"/>
        <v>373478.06</v>
      </c>
      <c r="AO204" s="21">
        <f t="shared" si="20"/>
        <v>55620</v>
      </c>
      <c r="AP204" s="86">
        <f t="shared" si="21"/>
        <v>317858.06</v>
      </c>
      <c r="AQ204" s="24">
        <f t="shared" si="22"/>
        <v>2218864.2199999997</v>
      </c>
      <c r="AR204" s="25">
        <f t="shared" si="23"/>
        <v>2076354.11</v>
      </c>
      <c r="AS204" s="16">
        <f t="shared" si="24"/>
        <v>142510.10999999964</v>
      </c>
    </row>
    <row r="205" spans="1:45" ht="14.4" thickBot="1" x14ac:dyDescent="0.3">
      <c r="A205" s="62" t="s">
        <v>347</v>
      </c>
      <c r="B205" s="62" t="s">
        <v>55</v>
      </c>
      <c r="C205" s="88">
        <v>3487</v>
      </c>
      <c r="D205" s="89" t="s">
        <v>1011</v>
      </c>
      <c r="E205" s="56" t="s">
        <v>1769</v>
      </c>
      <c r="F205" s="123">
        <v>691731.47</v>
      </c>
      <c r="G205" s="123">
        <v>1892.49</v>
      </c>
      <c r="H205" s="123">
        <v>169514.07</v>
      </c>
      <c r="I205" s="123"/>
      <c r="K205" s="56">
        <v>2298912.08</v>
      </c>
      <c r="L205" s="56">
        <v>453359.16</v>
      </c>
      <c r="M205" s="287"/>
      <c r="N205" s="56"/>
      <c r="O205" s="275">
        <v>13500</v>
      </c>
      <c r="P205" s="275">
        <v>0</v>
      </c>
      <c r="Q205" s="275"/>
      <c r="R205" s="275"/>
      <c r="U205" s="56">
        <v>-335039.78999999998</v>
      </c>
      <c r="V205" s="56">
        <v>4119895.74</v>
      </c>
      <c r="X205" s="100">
        <v>1304607.03</v>
      </c>
      <c r="Y205" s="100">
        <v>172237</v>
      </c>
      <c r="Z205" s="100">
        <v>3871.42</v>
      </c>
      <c r="AB205" s="100">
        <v>1568592</v>
      </c>
      <c r="AC205" s="100"/>
      <c r="AD205" s="100"/>
      <c r="AE205" s="124">
        <v>2121534</v>
      </c>
      <c r="AG205" s="124">
        <v>21660</v>
      </c>
      <c r="AI205" s="124">
        <v>880876.44</v>
      </c>
      <c r="AJ205" s="124">
        <v>159214.69</v>
      </c>
      <c r="AN205" s="85">
        <f t="shared" si="19"/>
        <v>863138.03</v>
      </c>
      <c r="AO205" s="21">
        <f t="shared" si="20"/>
        <v>13500</v>
      </c>
      <c r="AP205" s="86">
        <f t="shared" si="21"/>
        <v>849638.03</v>
      </c>
      <c r="AQ205" s="24">
        <f t="shared" si="22"/>
        <v>3049307.45</v>
      </c>
      <c r="AR205" s="25">
        <f t="shared" si="23"/>
        <v>3183285.13</v>
      </c>
      <c r="AS205" s="16">
        <f t="shared" si="24"/>
        <v>-133977.6799999997</v>
      </c>
    </row>
    <row r="206" spans="1:45" ht="14.4" thickBot="1" x14ac:dyDescent="0.3">
      <c r="A206" s="62" t="s">
        <v>347</v>
      </c>
      <c r="B206" s="62" t="s">
        <v>55</v>
      </c>
      <c r="C206" s="88">
        <v>2685</v>
      </c>
      <c r="D206" s="89" t="s">
        <v>1012</v>
      </c>
      <c r="E206" s="56" t="s">
        <v>1793</v>
      </c>
      <c r="F206" s="123">
        <v>631602.01</v>
      </c>
      <c r="G206" s="123">
        <v>19189.95</v>
      </c>
      <c r="H206" s="123">
        <v>103588.81</v>
      </c>
      <c r="I206" s="123"/>
      <c r="K206" s="56">
        <v>725416.46</v>
      </c>
      <c r="L206" s="56">
        <v>102568.99</v>
      </c>
      <c r="M206" s="287"/>
      <c r="N206" s="56"/>
      <c r="O206" s="275">
        <v>18100</v>
      </c>
      <c r="P206" s="275">
        <v>21935.59</v>
      </c>
      <c r="Q206" s="275"/>
      <c r="R206" s="275"/>
      <c r="U206" s="56">
        <v>-1374289.93</v>
      </c>
      <c r="V206" s="56">
        <v>2992215.82</v>
      </c>
      <c r="X206" s="100">
        <v>978774.91</v>
      </c>
      <c r="Y206" s="100">
        <v>209355</v>
      </c>
      <c r="Z206" s="100">
        <v>1789.67</v>
      </c>
      <c r="AB206" s="100">
        <v>1282596</v>
      </c>
      <c r="AC206" s="100"/>
      <c r="AD206" s="100">
        <v>170130</v>
      </c>
      <c r="AE206" s="124">
        <v>1500876</v>
      </c>
      <c r="AG206" s="124">
        <v>9600</v>
      </c>
      <c r="AH206" s="124">
        <v>24376</v>
      </c>
      <c r="AI206" s="124">
        <v>642857.66</v>
      </c>
      <c r="AJ206" s="124">
        <v>256526.18</v>
      </c>
      <c r="AN206" s="85">
        <f t="shared" si="19"/>
        <v>754380.77</v>
      </c>
      <c r="AO206" s="21">
        <f t="shared" si="20"/>
        <v>40035.589999999997</v>
      </c>
      <c r="AP206" s="86">
        <f t="shared" si="21"/>
        <v>714345.18</v>
      </c>
      <c r="AQ206" s="24">
        <f t="shared" si="22"/>
        <v>2642645.58</v>
      </c>
      <c r="AR206" s="25">
        <f t="shared" si="23"/>
        <v>2434235.8400000003</v>
      </c>
      <c r="AS206" s="16">
        <f t="shared" si="24"/>
        <v>208409.73999999976</v>
      </c>
    </row>
    <row r="207" spans="1:45" s="75" customFormat="1" ht="14.4" thickBot="1" x14ac:dyDescent="0.3">
      <c r="A207" s="268" t="s">
        <v>347</v>
      </c>
      <c r="B207" s="268" t="s">
        <v>55</v>
      </c>
      <c r="C207" s="109">
        <v>996</v>
      </c>
      <c r="D207" s="110" t="s">
        <v>1013</v>
      </c>
      <c r="E207" s="56" t="s">
        <v>1804</v>
      </c>
      <c r="F207" s="123">
        <v>160109.93</v>
      </c>
      <c r="G207" s="123">
        <v>0</v>
      </c>
      <c r="H207" s="123">
        <v>37363.86</v>
      </c>
      <c r="I207" s="123"/>
      <c r="J207" s="56"/>
      <c r="K207" s="56">
        <v>1303151.42</v>
      </c>
      <c r="L207" s="56">
        <v>217716.99</v>
      </c>
      <c r="M207" s="287"/>
      <c r="N207" s="56"/>
      <c r="O207" s="275">
        <v>0</v>
      </c>
      <c r="P207" s="275">
        <v>20403.490000000002</v>
      </c>
      <c r="Q207" s="275"/>
      <c r="R207" s="275"/>
      <c r="S207" s="56"/>
      <c r="T207" s="56"/>
      <c r="U207" s="56">
        <v>1010547.35</v>
      </c>
      <c r="V207" s="56">
        <v>889745.48</v>
      </c>
      <c r="W207" s="100"/>
      <c r="X207" s="100">
        <v>600140.28</v>
      </c>
      <c r="Y207" s="100"/>
      <c r="Z207" s="100">
        <v>1004.09</v>
      </c>
      <c r="AA207" s="100"/>
      <c r="AB207" s="100">
        <v>605034.18999999994</v>
      </c>
      <c r="AC207" s="100"/>
      <c r="AD207" s="100">
        <v>41400</v>
      </c>
      <c r="AE207" s="124">
        <v>844314.19</v>
      </c>
      <c r="AF207" s="124"/>
      <c r="AG207" s="124"/>
      <c r="AH207" s="124"/>
      <c r="AI207" s="124">
        <v>440516.42</v>
      </c>
      <c r="AJ207" s="124">
        <v>160446.07</v>
      </c>
      <c r="AK207" s="124"/>
      <c r="AL207" s="124"/>
      <c r="AM207" s="124"/>
      <c r="AN207" s="85">
        <f t="shared" si="19"/>
        <v>197473.78999999998</v>
      </c>
      <c r="AO207" s="21">
        <f t="shared" si="20"/>
        <v>20403.490000000002</v>
      </c>
      <c r="AP207" s="86">
        <f t="shared" si="21"/>
        <v>177070.3</v>
      </c>
      <c r="AQ207" s="24">
        <f t="shared" si="22"/>
        <v>1247578.56</v>
      </c>
      <c r="AR207" s="25">
        <f t="shared" si="23"/>
        <v>1445276.68</v>
      </c>
      <c r="AS207" s="111">
        <f t="shared" si="24"/>
        <v>-197698.11999999988</v>
      </c>
    </row>
    <row r="208" spans="1:45" ht="14.4" thickBot="1" x14ac:dyDescent="0.3">
      <c r="A208" s="62" t="s">
        <v>41</v>
      </c>
      <c r="B208" s="62" t="s">
        <v>42</v>
      </c>
      <c r="C208" s="88">
        <v>3443</v>
      </c>
      <c r="D208" s="89" t="s">
        <v>1014</v>
      </c>
      <c r="E208" s="56" t="s">
        <v>1770</v>
      </c>
      <c r="F208" s="123">
        <v>530150.18999999994</v>
      </c>
      <c r="G208" s="123">
        <v>12658</v>
      </c>
      <c r="H208" s="123">
        <v>105450.8</v>
      </c>
      <c r="I208" s="123"/>
      <c r="K208" s="56">
        <v>2051624.21</v>
      </c>
      <c r="L208" s="56">
        <v>377270.62</v>
      </c>
      <c r="M208" s="287"/>
      <c r="N208" s="56"/>
      <c r="P208" s="275">
        <v>40469.230000000003</v>
      </c>
      <c r="Q208" s="275">
        <v>0</v>
      </c>
      <c r="R208" s="275"/>
      <c r="U208" s="56">
        <v>0</v>
      </c>
      <c r="V208" s="56">
        <v>574807.30000000005</v>
      </c>
      <c r="X208" s="100">
        <v>1636634.78</v>
      </c>
      <c r="Z208" s="100">
        <v>2181.33</v>
      </c>
      <c r="AB208" s="100">
        <v>1278231</v>
      </c>
      <c r="AC208" s="100"/>
      <c r="AD208" s="100">
        <v>159550</v>
      </c>
      <c r="AE208" s="124">
        <v>1550530</v>
      </c>
      <c r="AI208" s="124">
        <v>881837.58</v>
      </c>
      <c r="AJ208" s="124">
        <v>341718.3</v>
      </c>
      <c r="AN208" s="85">
        <f t="shared" si="19"/>
        <v>648258.99</v>
      </c>
      <c r="AO208" s="21">
        <f t="shared" si="20"/>
        <v>40469.230000000003</v>
      </c>
      <c r="AP208" s="86">
        <f t="shared" si="21"/>
        <v>607789.76</v>
      </c>
      <c r="AQ208" s="24">
        <f t="shared" si="22"/>
        <v>3076597.1100000003</v>
      </c>
      <c r="AR208" s="25">
        <f t="shared" si="23"/>
        <v>2774085.88</v>
      </c>
      <c r="AS208" s="16">
        <f t="shared" si="24"/>
        <v>302511.23000000045</v>
      </c>
    </row>
    <row r="209" spans="1:45" ht="14.4" thickBot="1" x14ac:dyDescent="0.3">
      <c r="A209" s="62" t="s">
        <v>41</v>
      </c>
      <c r="B209" s="62" t="s">
        <v>42</v>
      </c>
      <c r="C209" s="88">
        <v>2891</v>
      </c>
      <c r="D209" s="89" t="s">
        <v>1015</v>
      </c>
      <c r="E209" s="56" t="s">
        <v>1771</v>
      </c>
      <c r="F209" s="123">
        <v>59436.51</v>
      </c>
      <c r="G209" s="123">
        <v>47669</v>
      </c>
      <c r="H209" s="123">
        <v>178450.35</v>
      </c>
      <c r="I209" s="123"/>
      <c r="K209" s="56">
        <v>-915860.97</v>
      </c>
      <c r="L209" s="56">
        <v>-146307.07999999999</v>
      </c>
      <c r="M209" s="287"/>
      <c r="N209" s="56"/>
      <c r="O209" s="275">
        <v>20208</v>
      </c>
      <c r="P209" s="275">
        <v>61287.76</v>
      </c>
      <c r="Q209" s="275">
        <v>44130</v>
      </c>
      <c r="R209" s="275"/>
      <c r="U209" s="56">
        <v>0</v>
      </c>
      <c r="V209" s="56">
        <v>2085517.75</v>
      </c>
      <c r="X209" s="100">
        <v>1126612.6499999999</v>
      </c>
      <c r="Z209" s="100">
        <v>571.19000000000005</v>
      </c>
      <c r="AB209" s="100"/>
      <c r="AC209" s="100"/>
      <c r="AD209" s="100">
        <v>85010</v>
      </c>
      <c r="AE209" s="124">
        <v>612634</v>
      </c>
      <c r="AI209" s="124">
        <v>466832.13</v>
      </c>
      <c r="AJ209" s="124">
        <v>262906.56</v>
      </c>
      <c r="AN209" s="85">
        <f t="shared" si="19"/>
        <v>285555.86</v>
      </c>
      <c r="AO209" s="21">
        <f t="shared" si="20"/>
        <v>125625.76000000001</v>
      </c>
      <c r="AP209" s="86">
        <f t="shared" si="21"/>
        <v>159930.09999999998</v>
      </c>
      <c r="AQ209" s="24">
        <f t="shared" si="22"/>
        <v>1212193.8399999999</v>
      </c>
      <c r="AR209" s="25">
        <f t="shared" si="23"/>
        <v>1342372.69</v>
      </c>
      <c r="AS209" s="16">
        <f t="shared" si="24"/>
        <v>-130178.85000000009</v>
      </c>
    </row>
    <row r="210" spans="1:45" ht="14.4" thickBot="1" x14ac:dyDescent="0.3">
      <c r="A210" s="62" t="s">
        <v>41</v>
      </c>
      <c r="B210" s="62" t="s">
        <v>42</v>
      </c>
      <c r="C210" s="88">
        <v>5426</v>
      </c>
      <c r="D210" s="89" t="s">
        <v>1016</v>
      </c>
      <c r="E210" s="56" t="s">
        <v>1772</v>
      </c>
      <c r="F210" s="123">
        <v>821875.91</v>
      </c>
      <c r="G210" s="123">
        <v>15900</v>
      </c>
      <c r="H210" s="123">
        <v>196081.4</v>
      </c>
      <c r="I210" s="123"/>
      <c r="K210" s="56">
        <v>905586.77</v>
      </c>
      <c r="L210" s="56">
        <v>515748.25</v>
      </c>
      <c r="M210" s="287"/>
      <c r="N210" s="56"/>
      <c r="O210" s="275">
        <v>1000</v>
      </c>
      <c r="P210" s="275">
        <v>36525</v>
      </c>
      <c r="Q210" s="275"/>
      <c r="R210" s="275"/>
      <c r="S210" s="56">
        <v>0</v>
      </c>
      <c r="U210" s="56"/>
      <c r="V210" s="56">
        <v>2982894.62</v>
      </c>
      <c r="X210" s="100">
        <v>1863085.97</v>
      </c>
      <c r="Z210" s="100">
        <v>3193.61</v>
      </c>
      <c r="AB210" s="100">
        <v>2171701</v>
      </c>
      <c r="AC210" s="100"/>
      <c r="AD210" s="100">
        <v>277490</v>
      </c>
      <c r="AE210" s="124">
        <v>2759041</v>
      </c>
      <c r="AI210" s="124">
        <v>960553.63</v>
      </c>
      <c r="AJ210" s="124">
        <v>261386.58</v>
      </c>
      <c r="AN210" s="85">
        <f t="shared" si="19"/>
        <v>1033857.31</v>
      </c>
      <c r="AO210" s="21">
        <f t="shared" si="20"/>
        <v>37525</v>
      </c>
      <c r="AP210" s="86">
        <f t="shared" si="21"/>
        <v>996332.31</v>
      </c>
      <c r="AQ210" s="24">
        <f t="shared" si="22"/>
        <v>4315470.58</v>
      </c>
      <c r="AR210" s="25">
        <f t="shared" si="23"/>
        <v>3980981.21</v>
      </c>
      <c r="AS210" s="16">
        <f t="shared" si="24"/>
        <v>334489.37000000011</v>
      </c>
    </row>
    <row r="211" spans="1:45" ht="14.4" thickBot="1" x14ac:dyDescent="0.3">
      <c r="A211" s="62" t="s">
        <v>41</v>
      </c>
      <c r="B211" s="62" t="s">
        <v>42</v>
      </c>
      <c r="C211" s="88">
        <v>3183</v>
      </c>
      <c r="D211" s="89" t="s">
        <v>1017</v>
      </c>
      <c r="E211" s="56" t="s">
        <v>1796</v>
      </c>
      <c r="F211" s="123">
        <v>248359.11</v>
      </c>
      <c r="G211" s="123">
        <v>9820</v>
      </c>
      <c r="H211" s="123">
        <v>25066.3</v>
      </c>
      <c r="I211" s="123"/>
      <c r="K211" s="56">
        <v>2247789.35</v>
      </c>
      <c r="L211" s="56">
        <v>207756.37</v>
      </c>
      <c r="M211" s="287"/>
      <c r="N211" s="56"/>
      <c r="O211" s="275">
        <v>0</v>
      </c>
      <c r="P211" s="275">
        <v>40909.96</v>
      </c>
      <c r="Q211" s="275">
        <v>0</v>
      </c>
      <c r="R211" s="275"/>
      <c r="U211" s="56">
        <v>0</v>
      </c>
      <c r="V211" s="56">
        <v>2454994.11</v>
      </c>
      <c r="X211" s="100">
        <v>1167658.98</v>
      </c>
      <c r="Z211" s="100">
        <v>1426.06</v>
      </c>
      <c r="AB211" s="100">
        <v>1426026</v>
      </c>
      <c r="AC211" s="100"/>
      <c r="AD211" s="100">
        <v>112050</v>
      </c>
      <c r="AE211" s="124">
        <v>1774416</v>
      </c>
      <c r="AI211" s="124">
        <v>846332.04</v>
      </c>
      <c r="AJ211" s="124">
        <v>271514.7</v>
      </c>
      <c r="AN211" s="85">
        <f t="shared" si="19"/>
        <v>283245.40999999997</v>
      </c>
      <c r="AO211" s="21">
        <f t="shared" si="20"/>
        <v>40909.96</v>
      </c>
      <c r="AP211" s="86">
        <f t="shared" si="21"/>
        <v>242335.44999999998</v>
      </c>
      <c r="AQ211" s="24">
        <f t="shared" si="22"/>
        <v>2707161.04</v>
      </c>
      <c r="AR211" s="25">
        <f t="shared" si="23"/>
        <v>2892262.74</v>
      </c>
      <c r="AS211" s="16">
        <f t="shared" si="24"/>
        <v>-185101.70000000019</v>
      </c>
    </row>
    <row r="212" spans="1:45" ht="14.4" thickBot="1" x14ac:dyDescent="0.3">
      <c r="A212" s="62" t="s">
        <v>355</v>
      </c>
      <c r="B212" s="62" t="s">
        <v>56</v>
      </c>
      <c r="C212" s="88">
        <v>3850</v>
      </c>
      <c r="D212" s="89" t="s">
        <v>1018</v>
      </c>
      <c r="E212" s="56" t="s">
        <v>1773</v>
      </c>
      <c r="F212" s="123">
        <v>1077203.29</v>
      </c>
      <c r="G212" s="123">
        <v>131337.32</v>
      </c>
      <c r="H212" s="123">
        <v>151677.68</v>
      </c>
      <c r="I212" s="123"/>
      <c r="K212" s="56">
        <v>1558467.01</v>
      </c>
      <c r="L212" s="56">
        <v>412565.6</v>
      </c>
      <c r="M212" s="287"/>
      <c r="N212" s="56"/>
      <c r="O212" s="275">
        <v>16700</v>
      </c>
      <c r="P212" s="275">
        <v>126980.86</v>
      </c>
      <c r="Q212" s="275"/>
      <c r="R212" s="275">
        <v>444.34</v>
      </c>
      <c r="U212" s="56">
        <v>3308851.32</v>
      </c>
      <c r="V212" s="56"/>
      <c r="X212" s="100">
        <v>1584078.57</v>
      </c>
      <c r="Z212" s="100">
        <v>4826.21</v>
      </c>
      <c r="AB212" s="100">
        <v>1445360</v>
      </c>
      <c r="AC212" s="100"/>
      <c r="AD212" s="100">
        <v>126000</v>
      </c>
      <c r="AE212" s="124">
        <v>2005580</v>
      </c>
      <c r="AG212" s="124">
        <v>13580</v>
      </c>
      <c r="AI212" s="124">
        <v>923162.5</v>
      </c>
      <c r="AJ212" s="124">
        <v>238677.7</v>
      </c>
      <c r="AK212" s="124">
        <v>55989.2</v>
      </c>
      <c r="AM212" s="124">
        <v>25000</v>
      </c>
      <c r="AN212" s="85">
        <f t="shared" si="19"/>
        <v>1360218.29</v>
      </c>
      <c r="AO212" s="21">
        <f t="shared" si="20"/>
        <v>144125.19999999998</v>
      </c>
      <c r="AP212" s="86">
        <f t="shared" si="21"/>
        <v>1216093.0900000001</v>
      </c>
      <c r="AQ212" s="24">
        <f t="shared" si="22"/>
        <v>3160264.7800000003</v>
      </c>
      <c r="AR212" s="25">
        <f t="shared" si="23"/>
        <v>3261989.4000000004</v>
      </c>
      <c r="AS212" s="16">
        <f t="shared" si="24"/>
        <v>-101724.62000000011</v>
      </c>
    </row>
    <row r="213" spans="1:45" ht="14.4" thickBot="1" x14ac:dyDescent="0.3">
      <c r="A213" s="62" t="s">
        <v>355</v>
      </c>
      <c r="B213" s="62" t="s">
        <v>56</v>
      </c>
      <c r="C213" s="88">
        <v>3381</v>
      </c>
      <c r="D213" s="89" t="s">
        <v>1019</v>
      </c>
      <c r="E213" s="56" t="s">
        <v>1774</v>
      </c>
      <c r="F213" s="123">
        <v>468920.35</v>
      </c>
      <c r="G213" s="123">
        <v>67356</v>
      </c>
      <c r="H213" s="123">
        <v>137063.19</v>
      </c>
      <c r="I213" s="123"/>
      <c r="K213" s="56">
        <v>674477</v>
      </c>
      <c r="L213" s="56">
        <v>462192.24</v>
      </c>
      <c r="M213" s="287"/>
      <c r="N213" s="56"/>
      <c r="P213" s="275">
        <v>58875</v>
      </c>
      <c r="Q213" s="275"/>
      <c r="R213" s="275">
        <v>183.92</v>
      </c>
      <c r="U213" s="56">
        <v>1988245.32</v>
      </c>
      <c r="V213" s="56"/>
      <c r="X213" s="100">
        <v>549361.81999999995</v>
      </c>
      <c r="Y213" s="100">
        <v>100600</v>
      </c>
      <c r="Z213" s="100">
        <v>2350.65</v>
      </c>
      <c r="AB213" s="100">
        <v>991440</v>
      </c>
      <c r="AC213" s="100"/>
      <c r="AD213" s="100">
        <v>785617.82</v>
      </c>
      <c r="AE213" s="124">
        <v>1412070</v>
      </c>
      <c r="AG213" s="124">
        <v>2560</v>
      </c>
      <c r="AI213" s="124">
        <v>683062.53</v>
      </c>
      <c r="AJ213" s="124">
        <v>158147.76</v>
      </c>
      <c r="AK213" s="124">
        <v>12251</v>
      </c>
      <c r="AM213" s="124">
        <v>740</v>
      </c>
      <c r="AN213" s="85">
        <f t="shared" si="19"/>
        <v>673339.54</v>
      </c>
      <c r="AO213" s="21">
        <f t="shared" si="20"/>
        <v>59058.92</v>
      </c>
      <c r="AP213" s="86">
        <f t="shared" si="21"/>
        <v>614280.62</v>
      </c>
      <c r="AQ213" s="24">
        <f t="shared" si="22"/>
        <v>2429370.29</v>
      </c>
      <c r="AR213" s="25">
        <f t="shared" si="23"/>
        <v>2268831.29</v>
      </c>
      <c r="AS213" s="16">
        <f t="shared" si="24"/>
        <v>160539</v>
      </c>
    </row>
    <row r="214" spans="1:45" ht="14.4" thickBot="1" x14ac:dyDescent="0.3">
      <c r="A214" s="62" t="s">
        <v>355</v>
      </c>
      <c r="B214" s="62" t="s">
        <v>56</v>
      </c>
      <c r="C214" s="88">
        <v>2640</v>
      </c>
      <c r="D214" s="89" t="s">
        <v>1020</v>
      </c>
      <c r="E214" s="56" t="s">
        <v>1775</v>
      </c>
      <c r="F214" s="123">
        <v>626907.29</v>
      </c>
      <c r="G214" s="123">
        <v>195693</v>
      </c>
      <c r="H214" s="123">
        <v>52825.21</v>
      </c>
      <c r="I214" s="123"/>
      <c r="K214" s="56">
        <v>1984073.53</v>
      </c>
      <c r="L214" s="56">
        <v>102090.69</v>
      </c>
      <c r="M214" s="287"/>
      <c r="N214" s="56"/>
      <c r="O214" s="275">
        <v>4800</v>
      </c>
      <c r="P214" s="275">
        <v>182026.06</v>
      </c>
      <c r="Q214" s="275"/>
      <c r="R214" s="275"/>
      <c r="U214" s="56">
        <v>2866748.98</v>
      </c>
      <c r="V214" s="56"/>
      <c r="X214" s="100">
        <v>1177135.8</v>
      </c>
      <c r="Y214" s="100">
        <v>95000</v>
      </c>
      <c r="Z214" s="100">
        <v>2837.19</v>
      </c>
      <c r="AB214" s="100">
        <v>949920</v>
      </c>
      <c r="AC214" s="100"/>
      <c r="AD214" s="100">
        <v>115000</v>
      </c>
      <c r="AE214" s="124">
        <v>1483443</v>
      </c>
      <c r="AG214" s="124">
        <v>37770</v>
      </c>
      <c r="AH214" s="124">
        <v>550</v>
      </c>
      <c r="AI214" s="124">
        <v>673418.34</v>
      </c>
      <c r="AJ214" s="124">
        <v>187163.47</v>
      </c>
      <c r="AK214" s="124">
        <v>13803.5</v>
      </c>
      <c r="AM214" s="124">
        <v>2710</v>
      </c>
      <c r="AN214" s="85">
        <f t="shared" si="19"/>
        <v>875425.5</v>
      </c>
      <c r="AO214" s="21">
        <f t="shared" si="20"/>
        <v>186826.06</v>
      </c>
      <c r="AP214" s="86">
        <f t="shared" si="21"/>
        <v>688599.44</v>
      </c>
      <c r="AQ214" s="24">
        <f t="shared" si="22"/>
        <v>2339892.9900000002</v>
      </c>
      <c r="AR214" s="25">
        <f t="shared" si="23"/>
        <v>2398858.31</v>
      </c>
      <c r="AS214" s="16">
        <f t="shared" si="24"/>
        <v>-58965.319999999832</v>
      </c>
    </row>
    <row r="215" spans="1:45" ht="14.4" thickBot="1" x14ac:dyDescent="0.3">
      <c r="A215" s="62" t="s">
        <v>355</v>
      </c>
      <c r="B215" s="62" t="s">
        <v>56</v>
      </c>
      <c r="C215" s="88">
        <v>5792</v>
      </c>
      <c r="D215" s="89" t="s">
        <v>1021</v>
      </c>
      <c r="E215" s="56" t="s">
        <v>1776</v>
      </c>
      <c r="F215" s="123">
        <v>1230113.19</v>
      </c>
      <c r="G215" s="123">
        <v>56418.32</v>
      </c>
      <c r="H215" s="123">
        <v>131329.39000000001</v>
      </c>
      <c r="I215" s="123"/>
      <c r="K215" s="56">
        <v>1937238.54</v>
      </c>
      <c r="L215" s="56">
        <v>1028996.13</v>
      </c>
      <c r="M215" s="287"/>
      <c r="N215" s="56"/>
      <c r="O215" s="275">
        <v>0</v>
      </c>
      <c r="P215" s="275">
        <v>50982.58</v>
      </c>
      <c r="Q215" s="275"/>
      <c r="R215" s="275">
        <v>0</v>
      </c>
      <c r="U215" s="56"/>
      <c r="V215" s="56">
        <v>5050758.04</v>
      </c>
      <c r="X215" s="100">
        <v>2288025.91</v>
      </c>
      <c r="Y215" s="100">
        <v>100000</v>
      </c>
      <c r="Z215" s="100">
        <v>5642.31</v>
      </c>
      <c r="AB215" s="100">
        <v>1939800</v>
      </c>
      <c r="AC215" s="100"/>
      <c r="AD215" s="100">
        <v>370221.39</v>
      </c>
      <c r="AE215" s="124">
        <v>2893200</v>
      </c>
      <c r="AH215" s="124">
        <v>31014</v>
      </c>
      <c r="AI215" s="124">
        <v>1655661.3</v>
      </c>
      <c r="AJ215" s="124">
        <v>354981.83</v>
      </c>
      <c r="AK215" s="124">
        <v>48242</v>
      </c>
      <c r="AM215" s="124">
        <v>4900</v>
      </c>
      <c r="AN215" s="85">
        <f t="shared" si="19"/>
        <v>1417860.9</v>
      </c>
      <c r="AO215" s="21">
        <f t="shared" si="20"/>
        <v>50982.58</v>
      </c>
      <c r="AP215" s="86">
        <f t="shared" si="21"/>
        <v>1366878.3199999998</v>
      </c>
      <c r="AQ215" s="24">
        <f t="shared" si="22"/>
        <v>4703689.6100000003</v>
      </c>
      <c r="AR215" s="25">
        <f t="shared" si="23"/>
        <v>4987999.13</v>
      </c>
      <c r="AS215" s="16">
        <f t="shared" si="24"/>
        <v>-284309.51999999955</v>
      </c>
    </row>
    <row r="216" spans="1:45" ht="14.4" thickBot="1" x14ac:dyDescent="0.3">
      <c r="A216" s="62" t="s">
        <v>355</v>
      </c>
      <c r="B216" s="62" t="s">
        <v>56</v>
      </c>
      <c r="C216" s="88">
        <v>1533</v>
      </c>
      <c r="D216" s="89" t="s">
        <v>1022</v>
      </c>
      <c r="E216" s="56" t="s">
        <v>1797</v>
      </c>
      <c r="F216" s="123">
        <v>516783.2</v>
      </c>
      <c r="G216" s="123">
        <v>75329.899999999994</v>
      </c>
      <c r="H216" s="123">
        <v>86042.42</v>
      </c>
      <c r="I216" s="123"/>
      <c r="K216" s="56">
        <v>175132.59</v>
      </c>
      <c r="L216" s="56">
        <v>279061.13</v>
      </c>
      <c r="M216" s="287"/>
      <c r="N216" s="56"/>
      <c r="O216" s="275">
        <v>4000</v>
      </c>
      <c r="P216" s="275">
        <v>27679</v>
      </c>
      <c r="Q216" s="275"/>
      <c r="R216" s="275">
        <v>16.920000000000002</v>
      </c>
      <c r="U216" s="56">
        <v>-716538.56</v>
      </c>
      <c r="V216" s="56">
        <v>1868532.65</v>
      </c>
      <c r="X216" s="100">
        <v>949658.56</v>
      </c>
      <c r="Y216" s="100">
        <v>12500</v>
      </c>
      <c r="Z216" s="100">
        <v>2322.5300000000002</v>
      </c>
      <c r="AB216" s="100">
        <v>996480</v>
      </c>
      <c r="AC216" s="100"/>
      <c r="AD216" s="100">
        <v>182400</v>
      </c>
      <c r="AE216" s="124">
        <v>1428650</v>
      </c>
      <c r="AG216" s="124">
        <v>21051</v>
      </c>
      <c r="AI216" s="124">
        <v>521643.95</v>
      </c>
      <c r="AJ216" s="124">
        <v>186844.81</v>
      </c>
      <c r="AK216" s="124">
        <v>739.1</v>
      </c>
      <c r="AM216" s="124">
        <v>480</v>
      </c>
      <c r="AN216" s="85">
        <f t="shared" si="19"/>
        <v>678155.52</v>
      </c>
      <c r="AO216" s="21">
        <f t="shared" si="20"/>
        <v>31695.919999999998</v>
      </c>
      <c r="AP216" s="86">
        <f t="shared" si="21"/>
        <v>646459.6</v>
      </c>
      <c r="AQ216" s="24">
        <f t="shared" si="22"/>
        <v>2143361.09</v>
      </c>
      <c r="AR216" s="25">
        <f t="shared" si="23"/>
        <v>2159408.86</v>
      </c>
      <c r="AS216" s="16">
        <f t="shared" si="24"/>
        <v>-16047.770000000019</v>
      </c>
    </row>
    <row r="217" spans="1:45" ht="14.4" thickBot="1" x14ac:dyDescent="0.3">
      <c r="A217" s="62" t="s">
        <v>358</v>
      </c>
      <c r="B217" s="62" t="s">
        <v>45</v>
      </c>
      <c r="C217" s="88">
        <v>6007</v>
      </c>
      <c r="D217" s="89" t="s">
        <v>1023</v>
      </c>
      <c r="E217" s="56" t="s">
        <v>1652</v>
      </c>
      <c r="F217" s="123">
        <v>67914.179999999993</v>
      </c>
      <c r="G217" s="123">
        <v>8291.25</v>
      </c>
      <c r="H217" s="123">
        <v>37735.11</v>
      </c>
      <c r="I217" s="123"/>
      <c r="K217" s="56">
        <v>1004643.04</v>
      </c>
      <c r="L217" s="56">
        <v>682257.71</v>
      </c>
      <c r="M217" s="56"/>
      <c r="N217" s="56"/>
      <c r="O217" s="275">
        <v>0</v>
      </c>
      <c r="P217" s="275">
        <v>47770</v>
      </c>
      <c r="Q217" s="275"/>
      <c r="R217" s="275">
        <v>479.29</v>
      </c>
      <c r="S217" s="56">
        <v>51750</v>
      </c>
      <c r="U217" s="56">
        <v>0</v>
      </c>
      <c r="V217" s="56">
        <v>3760347.17</v>
      </c>
      <c r="X217" s="100">
        <v>1513200.83</v>
      </c>
      <c r="Y217" s="100">
        <v>500</v>
      </c>
      <c r="Z217" s="100">
        <v>719.21</v>
      </c>
      <c r="AB217" s="100">
        <v>1540784.4</v>
      </c>
      <c r="AC217" s="100"/>
      <c r="AD217" s="100">
        <v>595339.42000000004</v>
      </c>
      <c r="AE217" s="124">
        <v>2220864.4</v>
      </c>
      <c r="AI217" s="124">
        <v>1412941.83</v>
      </c>
      <c r="AJ217" s="124">
        <v>365641.62</v>
      </c>
      <c r="AN217" s="85">
        <f t="shared" si="19"/>
        <v>113940.54</v>
      </c>
      <c r="AO217" s="21">
        <f t="shared" si="20"/>
        <v>48249.29</v>
      </c>
      <c r="AP217" s="86">
        <f t="shared" si="21"/>
        <v>65691.25</v>
      </c>
      <c r="AQ217" s="24">
        <f t="shared" si="22"/>
        <v>3650543.86</v>
      </c>
      <c r="AR217" s="25">
        <f t="shared" si="23"/>
        <v>3999447.85</v>
      </c>
      <c r="AS217" s="16">
        <f t="shared" si="24"/>
        <v>-348903.99000000022</v>
      </c>
    </row>
    <row r="218" spans="1:45" ht="14.4" thickBot="1" x14ac:dyDescent="0.3">
      <c r="A218" s="62" t="s">
        <v>358</v>
      </c>
      <c r="B218" s="62" t="s">
        <v>45</v>
      </c>
      <c r="C218" s="88">
        <v>2330</v>
      </c>
      <c r="D218" s="89" t="s">
        <v>1024</v>
      </c>
      <c r="E218" s="56" t="s">
        <v>1655</v>
      </c>
      <c r="F218" s="123">
        <v>128696.51</v>
      </c>
      <c r="G218" s="123">
        <v>0</v>
      </c>
      <c r="H218" s="123">
        <v>114500.13</v>
      </c>
      <c r="I218" s="123"/>
      <c r="K218" s="56">
        <v>151037.93</v>
      </c>
      <c r="L218" s="56">
        <v>83946.08</v>
      </c>
      <c r="M218" s="287"/>
      <c r="N218" s="56"/>
      <c r="O218" s="275">
        <v>3800</v>
      </c>
      <c r="P218" s="275">
        <v>10380</v>
      </c>
      <c r="Q218" s="275"/>
      <c r="R218" s="275">
        <v>95.89</v>
      </c>
      <c r="U218" s="56"/>
      <c r="V218" s="56">
        <v>2267172.48</v>
      </c>
      <c r="X218" s="100">
        <v>1298835.6499999999</v>
      </c>
      <c r="Y218" s="100">
        <v>146690</v>
      </c>
      <c r="Z218" s="100">
        <v>621.01</v>
      </c>
      <c r="AB218" s="100">
        <v>944686</v>
      </c>
      <c r="AC218" s="100"/>
      <c r="AD218" s="100">
        <v>86659</v>
      </c>
      <c r="AE218" s="124">
        <v>1503090.44</v>
      </c>
      <c r="AG218" s="124">
        <v>2712</v>
      </c>
      <c r="AH218" s="124">
        <v>2752</v>
      </c>
      <c r="AI218" s="124">
        <v>734329.45</v>
      </c>
      <c r="AJ218" s="124">
        <v>126481.05</v>
      </c>
      <c r="AN218" s="85">
        <f t="shared" si="19"/>
        <v>243196.64</v>
      </c>
      <c r="AO218" s="21">
        <f t="shared" si="20"/>
        <v>14275.89</v>
      </c>
      <c r="AP218" s="86">
        <f t="shared" si="21"/>
        <v>228920.75</v>
      </c>
      <c r="AQ218" s="24">
        <f t="shared" si="22"/>
        <v>2477491.66</v>
      </c>
      <c r="AR218" s="25">
        <f t="shared" si="23"/>
        <v>2369364.9399999995</v>
      </c>
      <c r="AS218" s="16">
        <f t="shared" si="24"/>
        <v>108126.72000000067</v>
      </c>
    </row>
    <row r="219" spans="1:45" ht="14.4" thickBot="1" x14ac:dyDescent="0.3">
      <c r="A219" s="62" t="s">
        <v>358</v>
      </c>
      <c r="B219" s="62" t="s">
        <v>45</v>
      </c>
      <c r="C219" s="88">
        <v>2684</v>
      </c>
      <c r="D219" s="89" t="s">
        <v>1025</v>
      </c>
      <c r="E219" s="56" t="s">
        <v>1656</v>
      </c>
      <c r="F219" s="123">
        <v>234883.26</v>
      </c>
      <c r="G219" s="123">
        <v>0</v>
      </c>
      <c r="H219" s="123">
        <v>117808.08</v>
      </c>
      <c r="I219" s="123"/>
      <c r="K219" s="56">
        <v>304702.08000000002</v>
      </c>
      <c r="L219" s="56">
        <v>301481.7</v>
      </c>
      <c r="M219" s="287"/>
      <c r="N219" s="56"/>
      <c r="O219" s="275">
        <v>3260</v>
      </c>
      <c r="P219" s="275">
        <v>14487</v>
      </c>
      <c r="Q219" s="275"/>
      <c r="R219" s="275">
        <v>26805.42</v>
      </c>
      <c r="U219" s="56">
        <v>-5639.24</v>
      </c>
      <c r="V219" s="56">
        <v>1870864.76</v>
      </c>
      <c r="X219" s="100">
        <v>1291400.3400000001</v>
      </c>
      <c r="Y219" s="100">
        <v>105925</v>
      </c>
      <c r="Z219" s="100">
        <v>833.89</v>
      </c>
      <c r="AB219" s="100">
        <v>1447401</v>
      </c>
      <c r="AC219" s="100"/>
      <c r="AD219" s="100">
        <v>7500</v>
      </c>
      <c r="AE219" s="124">
        <v>1766413.4</v>
      </c>
      <c r="AI219" s="124">
        <v>739040.55</v>
      </c>
      <c r="AJ219" s="124">
        <v>154602.64000000001</v>
      </c>
      <c r="AN219" s="85">
        <f t="shared" si="19"/>
        <v>352691.34</v>
      </c>
      <c r="AO219" s="21">
        <f t="shared" si="20"/>
        <v>44552.42</v>
      </c>
      <c r="AP219" s="86">
        <f t="shared" si="21"/>
        <v>308138.92000000004</v>
      </c>
      <c r="AQ219" s="24">
        <f t="shared" si="22"/>
        <v>2853060.23</v>
      </c>
      <c r="AR219" s="25">
        <f t="shared" si="23"/>
        <v>2660056.5900000003</v>
      </c>
      <c r="AS219" s="16">
        <f t="shared" si="24"/>
        <v>193003.63999999966</v>
      </c>
    </row>
    <row r="220" spans="1:45" ht="14.4" thickBot="1" x14ac:dyDescent="0.3">
      <c r="A220" s="62" t="s">
        <v>358</v>
      </c>
      <c r="B220" s="62" t="s">
        <v>45</v>
      </c>
      <c r="C220" s="88">
        <v>7170</v>
      </c>
      <c r="D220" s="89" t="s">
        <v>1026</v>
      </c>
      <c r="E220" s="56" t="s">
        <v>1660</v>
      </c>
      <c r="F220" s="123">
        <v>143882.12</v>
      </c>
      <c r="G220" s="123">
        <v>67008.399999999994</v>
      </c>
      <c r="H220" s="123">
        <v>267028.02</v>
      </c>
      <c r="I220" s="123"/>
      <c r="K220" s="56">
        <v>705786.12</v>
      </c>
      <c r="L220" s="56">
        <v>911367.31</v>
      </c>
      <c r="M220" s="287"/>
      <c r="N220" s="56"/>
      <c r="O220" s="275">
        <v>7033</v>
      </c>
      <c r="P220" s="275">
        <v>49009.98</v>
      </c>
      <c r="Q220" s="275"/>
      <c r="R220" s="275">
        <v>532.52</v>
      </c>
      <c r="U220" s="56">
        <v>0</v>
      </c>
      <c r="V220" s="56">
        <v>4524693.96</v>
      </c>
      <c r="X220" s="100">
        <v>3145901.63</v>
      </c>
      <c r="Y220" s="100">
        <v>284210</v>
      </c>
      <c r="Z220" s="100">
        <v>2709.87</v>
      </c>
      <c r="AB220" s="100">
        <v>1873408.28</v>
      </c>
      <c r="AC220" s="100"/>
      <c r="AD220" s="100">
        <v>459800</v>
      </c>
      <c r="AE220" s="124">
        <v>2709684.66</v>
      </c>
      <c r="AG220" s="124">
        <v>60154</v>
      </c>
      <c r="AI220" s="124">
        <v>2012067.3</v>
      </c>
      <c r="AJ220" s="124">
        <v>522132.92</v>
      </c>
      <c r="AK220" s="124">
        <v>336736.59</v>
      </c>
      <c r="AN220" s="85">
        <f t="shared" si="19"/>
        <v>477918.54000000004</v>
      </c>
      <c r="AO220" s="21">
        <f t="shared" si="20"/>
        <v>56575.5</v>
      </c>
      <c r="AP220" s="86">
        <f t="shared" si="21"/>
        <v>421343.04000000004</v>
      </c>
      <c r="AQ220" s="24">
        <f t="shared" si="22"/>
        <v>5766029.7800000003</v>
      </c>
      <c r="AR220" s="25">
        <f t="shared" si="23"/>
        <v>5640775.4699999997</v>
      </c>
      <c r="AS220" s="16">
        <f t="shared" si="24"/>
        <v>125254.31000000052</v>
      </c>
    </row>
    <row r="221" spans="1:45" x14ac:dyDescent="0.25">
      <c r="D221" s="62" t="s">
        <v>28</v>
      </c>
      <c r="E221" s="56" t="s">
        <v>30</v>
      </c>
      <c r="F221" s="123">
        <v>547796.67000000004</v>
      </c>
      <c r="G221" s="123">
        <v>93640.71</v>
      </c>
      <c r="H221" s="123"/>
      <c r="I221" s="123">
        <v>0</v>
      </c>
      <c r="K221" s="56">
        <v>1</v>
      </c>
      <c r="L221" s="56">
        <v>2</v>
      </c>
      <c r="M221" s="56"/>
      <c r="N221" s="56"/>
      <c r="P221" s="275">
        <v>52664.13</v>
      </c>
      <c r="Q221" s="275"/>
      <c r="R221" s="275">
        <v>26004.43</v>
      </c>
      <c r="U221" s="56">
        <v>-120486.21</v>
      </c>
      <c r="V221" s="56">
        <v>180573.14</v>
      </c>
      <c r="Z221" s="100">
        <v>98.18</v>
      </c>
      <c r="AB221" s="100">
        <v>8996537.1199999992</v>
      </c>
      <c r="AC221" s="100"/>
      <c r="AD221" s="100">
        <v>749795.37</v>
      </c>
      <c r="AE221" s="124">
        <v>9072086.1199999992</v>
      </c>
      <c r="AI221" s="124">
        <v>171659.66</v>
      </c>
      <c r="AN221" s="85">
        <f t="shared" si="19"/>
        <v>641437.38</v>
      </c>
      <c r="AO221" s="21">
        <f t="shared" si="20"/>
        <v>78668.56</v>
      </c>
      <c r="AP221" s="86">
        <f t="shared" si="21"/>
        <v>562768.82000000007</v>
      </c>
      <c r="AQ221" s="24">
        <f t="shared" si="22"/>
        <v>9746430.6699999981</v>
      </c>
      <c r="AR221" s="25">
        <f t="shared" si="23"/>
        <v>9243745.7799999993</v>
      </c>
      <c r="AS221" s="16">
        <f t="shared" si="24"/>
        <v>502684.88999999873</v>
      </c>
    </row>
    <row r="222" spans="1:45" x14ac:dyDescent="0.25">
      <c r="D222" s="62" t="s">
        <v>30</v>
      </c>
      <c r="AN222" s="85">
        <f t="shared" si="19"/>
        <v>0</v>
      </c>
      <c r="AO222" s="21">
        <f t="shared" si="20"/>
        <v>0</v>
      </c>
      <c r="AP222" s="86">
        <f t="shared" si="21"/>
        <v>0</v>
      </c>
      <c r="AQ222" s="24">
        <f t="shared" si="22"/>
        <v>0</v>
      </c>
      <c r="AR222" s="25">
        <f t="shared" si="23"/>
        <v>0</v>
      </c>
      <c r="AS222" s="16">
        <f t="shared" si="24"/>
        <v>0</v>
      </c>
    </row>
  </sheetData>
  <autoFilter ref="A1:AT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zoomScale="77" zoomScaleNormal="77" workbookViewId="0">
      <selection activeCell="AB2" sqref="A1:AB130"/>
    </sheetView>
  </sheetViews>
  <sheetFormatPr defaultColWidth="9" defaultRowHeight="13.8" x14ac:dyDescent="0.25"/>
  <cols>
    <col min="1" max="1" width="27.8984375" style="56" customWidth="1"/>
    <col min="2" max="2" width="34.8984375" style="123" bestFit="1" customWidth="1"/>
    <col min="3" max="3" width="33.8984375" style="123" bestFit="1" customWidth="1"/>
    <col min="4" max="4" width="25.5" style="123" bestFit="1" customWidth="1"/>
    <col min="5" max="6" width="17" style="56" bestFit="1" customWidth="1"/>
    <col min="7" max="7" width="19.09765625" style="275" bestFit="1" customWidth="1"/>
    <col min="8" max="8" width="21" style="275" bestFit="1" customWidth="1"/>
    <col min="9" max="9" width="20.5" style="275" bestFit="1" customWidth="1"/>
    <col min="10" max="10" width="22.8984375" style="275" bestFit="1" customWidth="1"/>
    <col min="11" max="11" width="24.8984375" style="56" bestFit="1" customWidth="1"/>
    <col min="12" max="13" width="28.59765625" style="56" bestFit="1" customWidth="1"/>
    <col min="14" max="14" width="17" style="56" bestFit="1" customWidth="1"/>
    <col min="15" max="15" width="46" style="100" bestFit="1" customWidth="1"/>
    <col min="16" max="16" width="46.59765625" style="100" bestFit="1" customWidth="1"/>
    <col min="17" max="17" width="30.09765625" style="100" bestFit="1" customWidth="1"/>
    <col min="18" max="18" width="39.8984375" style="100" bestFit="1" customWidth="1"/>
    <col min="19" max="19" width="57" style="100" bestFit="1" customWidth="1"/>
    <col min="20" max="20" width="17" style="100" bestFit="1" customWidth="1"/>
    <col min="21" max="21" width="21.59765625" style="124" bestFit="1" customWidth="1"/>
    <col min="22" max="22" width="28" style="124" bestFit="1" customWidth="1"/>
    <col min="23" max="23" width="26.3984375" style="124" bestFit="1" customWidth="1"/>
    <col min="24" max="24" width="44.8984375" style="124" bestFit="1" customWidth="1"/>
    <col min="25" max="25" width="32.3984375" style="124" bestFit="1" customWidth="1"/>
    <col min="26" max="26" width="28.19921875" style="124" bestFit="1" customWidth="1"/>
    <col min="27" max="27" width="32.8984375" style="124" bestFit="1" customWidth="1"/>
    <col min="28" max="28" width="34.19921875" style="124" bestFit="1" customWidth="1"/>
    <col min="29" max="16384" width="9" style="56"/>
  </cols>
  <sheetData>
    <row r="1" spans="1:28" x14ac:dyDescent="0.25">
      <c r="A1" s="56" t="s">
        <v>590</v>
      </c>
      <c r="B1" s="123" t="s">
        <v>1438</v>
      </c>
      <c r="C1" s="123" t="s">
        <v>1439</v>
      </c>
      <c r="D1" s="123" t="s">
        <v>1440</v>
      </c>
      <c r="E1" s="56" t="s">
        <v>1442</v>
      </c>
      <c r="F1" s="56" t="s">
        <v>1443</v>
      </c>
      <c r="G1" s="275" t="s">
        <v>1445</v>
      </c>
      <c r="H1" s="275" t="s">
        <v>1446</v>
      </c>
      <c r="I1" s="275" t="s">
        <v>1448</v>
      </c>
      <c r="J1" s="275" t="s">
        <v>1449</v>
      </c>
      <c r="K1" s="56" t="s">
        <v>1450</v>
      </c>
      <c r="L1" s="56" t="s">
        <v>1451</v>
      </c>
      <c r="M1" s="56" t="s">
        <v>1452</v>
      </c>
      <c r="N1" s="56" t="s">
        <v>1453</v>
      </c>
      <c r="O1" s="100" t="s">
        <v>1455</v>
      </c>
      <c r="P1" s="100" t="s">
        <v>1456</v>
      </c>
      <c r="Q1" s="100" t="s">
        <v>1457</v>
      </c>
      <c r="R1" s="100" t="s">
        <v>1599</v>
      </c>
      <c r="S1" s="100" t="s">
        <v>1458</v>
      </c>
      <c r="T1" s="100" t="s">
        <v>1459</v>
      </c>
      <c r="U1" s="124" t="s">
        <v>1460</v>
      </c>
      <c r="V1" s="124" t="s">
        <v>1461</v>
      </c>
      <c r="W1" s="124" t="s">
        <v>1462</v>
      </c>
      <c r="X1" s="124" t="s">
        <v>1463</v>
      </c>
      <c r="Y1" s="124" t="s">
        <v>1464</v>
      </c>
      <c r="Z1" s="124" t="s">
        <v>1601</v>
      </c>
      <c r="AA1" s="124" t="s">
        <v>1466</v>
      </c>
      <c r="AB1" s="124" t="s">
        <v>1467</v>
      </c>
    </row>
    <row r="2" spans="1:28" x14ac:dyDescent="0.25">
      <c r="A2" s="56" t="s">
        <v>591</v>
      </c>
      <c r="B2" s="123" t="s">
        <v>1468</v>
      </c>
      <c r="C2" s="123" t="s">
        <v>1469</v>
      </c>
      <c r="D2" s="123" t="s">
        <v>1470</v>
      </c>
      <c r="E2" s="56" t="s">
        <v>1472</v>
      </c>
      <c r="F2" s="56" t="s">
        <v>1473</v>
      </c>
      <c r="G2" s="275" t="s">
        <v>1475</v>
      </c>
      <c r="H2" s="275" t="s">
        <v>1476</v>
      </c>
      <c r="I2" s="275" t="s">
        <v>1478</v>
      </c>
      <c r="J2" s="275" t="s">
        <v>1479</v>
      </c>
      <c r="K2" s="56" t="s">
        <v>1480</v>
      </c>
      <c r="L2" s="56" t="s">
        <v>1481</v>
      </c>
      <c r="M2" s="56" t="s">
        <v>1482</v>
      </c>
      <c r="N2" s="56" t="s">
        <v>1483</v>
      </c>
      <c r="O2" s="100" t="s">
        <v>1485</v>
      </c>
      <c r="P2" s="100" t="s">
        <v>1486</v>
      </c>
      <c r="Q2" s="100" t="s">
        <v>1487</v>
      </c>
      <c r="R2" s="100" t="s">
        <v>1604</v>
      </c>
      <c r="S2" s="100" t="s">
        <v>1488</v>
      </c>
      <c r="T2" s="100" t="s">
        <v>1489</v>
      </c>
      <c r="U2" s="124" t="s">
        <v>1490</v>
      </c>
      <c r="V2" s="124" t="s">
        <v>1491</v>
      </c>
      <c r="W2" s="124" t="s">
        <v>1492</v>
      </c>
      <c r="X2" s="124" t="s">
        <v>1493</v>
      </c>
      <c r="Y2" s="124" t="s">
        <v>1494</v>
      </c>
      <c r="Z2" s="124" t="s">
        <v>1606</v>
      </c>
      <c r="AA2" s="124" t="s">
        <v>1496</v>
      </c>
      <c r="AB2" s="124" t="s">
        <v>1497</v>
      </c>
    </row>
    <row r="3" spans="1:28" x14ac:dyDescent="0.25">
      <c r="A3" s="56" t="s">
        <v>592</v>
      </c>
      <c r="B3" s="123">
        <v>48845265.270000003</v>
      </c>
      <c r="C3" s="123">
        <v>1731843.8</v>
      </c>
      <c r="D3" s="123">
        <v>8412296.0500000007</v>
      </c>
      <c r="E3" s="56">
        <v>140215602.78</v>
      </c>
      <c r="F3" s="56">
        <v>27022416.199999999</v>
      </c>
      <c r="G3" s="275">
        <v>757693</v>
      </c>
      <c r="H3" s="275">
        <v>3656317.22</v>
      </c>
      <c r="I3" s="275">
        <v>2672274.69</v>
      </c>
      <c r="J3" s="275">
        <v>314805.13</v>
      </c>
      <c r="K3" s="56">
        <v>1672412.09</v>
      </c>
      <c r="L3" s="56">
        <v>9451259.7400000002</v>
      </c>
      <c r="M3" s="56">
        <v>11156117.66</v>
      </c>
      <c r="N3" s="56">
        <v>185789857.43000001</v>
      </c>
      <c r="O3" s="100">
        <v>159269427.49000001</v>
      </c>
      <c r="P3" s="100">
        <v>9335237.3200000003</v>
      </c>
      <c r="Q3" s="100">
        <v>223360.33</v>
      </c>
      <c r="R3" s="100">
        <v>3860</v>
      </c>
      <c r="S3" s="100">
        <v>147177016.22999999</v>
      </c>
      <c r="T3" s="100">
        <v>17151339.16</v>
      </c>
      <c r="U3" s="124">
        <v>207910170.58000001</v>
      </c>
      <c r="V3" s="124">
        <v>205949</v>
      </c>
      <c r="W3" s="124">
        <v>452684.69</v>
      </c>
      <c r="X3" s="124">
        <v>86642217.790000007</v>
      </c>
      <c r="Y3" s="124">
        <v>26663250.98</v>
      </c>
      <c r="Z3" s="124">
        <v>109423</v>
      </c>
      <c r="AA3" s="124">
        <v>5221</v>
      </c>
      <c r="AB3" s="124">
        <v>1603079.81</v>
      </c>
    </row>
    <row r="4" spans="1:28" x14ac:dyDescent="0.25">
      <c r="A4" s="56" t="s">
        <v>1807</v>
      </c>
      <c r="B4" s="123">
        <v>741571.51</v>
      </c>
      <c r="C4" s="123">
        <v>2141</v>
      </c>
      <c r="D4" s="123">
        <v>108977.94</v>
      </c>
      <c r="E4" s="56">
        <v>4700780.8600000003</v>
      </c>
      <c r="F4" s="56">
        <v>149198.06</v>
      </c>
      <c r="G4" s="275">
        <v>0</v>
      </c>
      <c r="H4" s="275">
        <v>16405.900000000001</v>
      </c>
      <c r="J4" s="275">
        <v>1619.74</v>
      </c>
      <c r="K4" s="56">
        <v>54570</v>
      </c>
      <c r="M4" s="56">
        <v>-27876.81</v>
      </c>
      <c r="N4" s="56">
        <v>1723269</v>
      </c>
      <c r="O4" s="100">
        <v>1670634.45</v>
      </c>
      <c r="P4" s="100">
        <v>381380.5</v>
      </c>
      <c r="Q4" s="100">
        <v>3416.8</v>
      </c>
      <c r="S4" s="100">
        <v>1895270</v>
      </c>
      <c r="T4" s="100">
        <v>498130</v>
      </c>
      <c r="U4" s="124">
        <v>2594430</v>
      </c>
      <c r="X4" s="124">
        <v>1378313.39</v>
      </c>
      <c r="Y4" s="124">
        <v>320401.25</v>
      </c>
      <c r="AB4" s="124">
        <v>9000</v>
      </c>
    </row>
    <row r="5" spans="1:28" x14ac:dyDescent="0.25">
      <c r="A5" s="56" t="s">
        <v>1808</v>
      </c>
      <c r="B5" s="123">
        <v>257206.22</v>
      </c>
      <c r="C5" s="123">
        <v>154</v>
      </c>
      <c r="D5" s="123">
        <v>120816.02</v>
      </c>
      <c r="E5" s="56">
        <v>710249.49</v>
      </c>
      <c r="F5" s="56">
        <v>289013.34000000003</v>
      </c>
      <c r="G5" s="275">
        <v>3650</v>
      </c>
      <c r="I5" s="275">
        <v>244380</v>
      </c>
      <c r="J5" s="275">
        <v>1291.4100000000001</v>
      </c>
      <c r="M5" s="56">
        <v>-26682.04</v>
      </c>
      <c r="N5" s="56">
        <v>1740746.12</v>
      </c>
      <c r="O5" s="100">
        <v>885291.5</v>
      </c>
      <c r="Q5" s="100">
        <v>1429.96</v>
      </c>
      <c r="S5" s="100">
        <v>1079280</v>
      </c>
      <c r="T5" s="100">
        <v>118030</v>
      </c>
      <c r="U5" s="124">
        <v>1262058</v>
      </c>
      <c r="X5" s="124">
        <v>733017.31</v>
      </c>
      <c r="Y5" s="124">
        <v>243237.61</v>
      </c>
      <c r="AB5" s="124">
        <v>2700</v>
      </c>
    </row>
    <row r="6" spans="1:28" x14ac:dyDescent="0.25">
      <c r="A6" s="56" t="s">
        <v>1809</v>
      </c>
      <c r="B6" s="123">
        <v>515535.24</v>
      </c>
      <c r="C6" s="123">
        <v>59417.5</v>
      </c>
      <c r="D6" s="123">
        <v>95527.58</v>
      </c>
      <c r="E6" s="56">
        <v>985366.62</v>
      </c>
      <c r="F6" s="56">
        <v>659640.94999999995</v>
      </c>
      <c r="G6" s="275">
        <v>0</v>
      </c>
      <c r="H6" s="275">
        <v>5523</v>
      </c>
      <c r="I6" s="275">
        <v>0</v>
      </c>
      <c r="J6" s="275">
        <v>945.85</v>
      </c>
      <c r="K6" s="56">
        <v>89300</v>
      </c>
      <c r="M6" s="56">
        <v>113250.9</v>
      </c>
      <c r="N6" s="56">
        <v>2169071.4500000002</v>
      </c>
      <c r="O6" s="100">
        <v>2710930.55</v>
      </c>
      <c r="P6" s="100">
        <v>168235</v>
      </c>
      <c r="Q6" s="100">
        <v>3111.48</v>
      </c>
      <c r="S6" s="100">
        <v>1985160</v>
      </c>
      <c r="T6" s="100">
        <v>516481</v>
      </c>
      <c r="U6" s="124">
        <v>3303293</v>
      </c>
      <c r="W6" s="124">
        <v>1520</v>
      </c>
      <c r="X6" s="124">
        <v>1886927.01</v>
      </c>
      <c r="Y6" s="124">
        <v>454959.35</v>
      </c>
      <c r="Z6" s="124">
        <v>855</v>
      </c>
      <c r="AB6" s="124">
        <v>92400</v>
      </c>
    </row>
    <row r="7" spans="1:28" x14ac:dyDescent="0.25">
      <c r="A7" s="56" t="s">
        <v>1810</v>
      </c>
      <c r="B7" s="123">
        <v>549793.06999999995</v>
      </c>
      <c r="C7" s="123">
        <v>0</v>
      </c>
      <c r="D7" s="123">
        <v>95174.2</v>
      </c>
      <c r="E7" s="56">
        <v>409986.78</v>
      </c>
      <c r="F7" s="56">
        <v>229253.03</v>
      </c>
      <c r="G7" s="275">
        <v>0</v>
      </c>
      <c r="H7" s="275">
        <v>23297.09</v>
      </c>
      <c r="J7" s="275">
        <v>598.38</v>
      </c>
      <c r="K7" s="56">
        <v>600</v>
      </c>
      <c r="M7" s="56">
        <v>-113423.99</v>
      </c>
      <c r="N7" s="56">
        <v>235221.96</v>
      </c>
      <c r="O7" s="100">
        <v>885731.36</v>
      </c>
      <c r="P7" s="100">
        <v>229228</v>
      </c>
      <c r="Q7" s="100">
        <v>2065</v>
      </c>
      <c r="S7" s="100">
        <v>1603560</v>
      </c>
      <c r="T7" s="100">
        <v>140898</v>
      </c>
      <c r="U7" s="124">
        <v>1857678</v>
      </c>
      <c r="W7" s="124">
        <v>2120</v>
      </c>
      <c r="X7" s="124">
        <v>777206.97</v>
      </c>
      <c r="Y7" s="124">
        <v>233803.26</v>
      </c>
      <c r="AB7" s="124">
        <v>2700</v>
      </c>
    </row>
    <row r="8" spans="1:28" x14ac:dyDescent="0.25">
      <c r="A8" s="56" t="s">
        <v>1811</v>
      </c>
      <c r="B8" s="123">
        <v>523459.01</v>
      </c>
      <c r="C8" s="123">
        <v>8287</v>
      </c>
      <c r="D8" s="123">
        <v>25941.279999999999</v>
      </c>
      <c r="E8" s="56">
        <v>563907.43000000005</v>
      </c>
      <c r="F8" s="56">
        <v>234672.11</v>
      </c>
      <c r="G8" s="275">
        <v>0</v>
      </c>
      <c r="H8" s="275">
        <v>5850</v>
      </c>
      <c r="I8" s="275">
        <v>0</v>
      </c>
      <c r="J8" s="275">
        <v>692.45</v>
      </c>
      <c r="K8" s="56">
        <v>17290</v>
      </c>
      <c r="M8" s="56">
        <v>1413.29</v>
      </c>
      <c r="N8" s="56">
        <v>1649277.25</v>
      </c>
      <c r="O8" s="100">
        <v>1076468.8700000001</v>
      </c>
      <c r="Q8" s="100">
        <v>2008.9</v>
      </c>
      <c r="S8" s="100">
        <v>867420</v>
      </c>
      <c r="T8" s="100">
        <v>173380</v>
      </c>
      <c r="U8" s="124">
        <v>1122120</v>
      </c>
      <c r="X8" s="124">
        <v>748950.2</v>
      </c>
      <c r="Y8" s="124">
        <v>160580.17000000001</v>
      </c>
      <c r="AB8" s="124">
        <v>4500</v>
      </c>
    </row>
    <row r="9" spans="1:28" x14ac:dyDescent="0.25">
      <c r="A9" s="56" t="s">
        <v>1812</v>
      </c>
      <c r="B9" s="123">
        <v>573652.97</v>
      </c>
      <c r="C9" s="123">
        <v>2970</v>
      </c>
      <c r="D9" s="123">
        <v>83335.570000000007</v>
      </c>
      <c r="E9" s="56">
        <v>355059.45</v>
      </c>
      <c r="F9" s="56">
        <v>217047.81</v>
      </c>
      <c r="G9" s="275">
        <v>0</v>
      </c>
      <c r="H9" s="275">
        <v>12737.99</v>
      </c>
      <c r="I9" s="275">
        <v>0</v>
      </c>
      <c r="J9" s="275">
        <v>215.3</v>
      </c>
      <c r="M9" s="56">
        <v>1971.09</v>
      </c>
      <c r="N9" s="56">
        <v>991159.3</v>
      </c>
      <c r="O9" s="100">
        <v>1011666.28</v>
      </c>
      <c r="Q9" s="100">
        <v>2246.12</v>
      </c>
      <c r="S9" s="100">
        <v>999000</v>
      </c>
      <c r="T9" s="100">
        <v>383100</v>
      </c>
      <c r="U9" s="124">
        <v>1538480</v>
      </c>
      <c r="W9" s="124">
        <v>0</v>
      </c>
      <c r="X9" s="124">
        <v>602354.79</v>
      </c>
      <c r="Y9" s="124">
        <v>139458.22</v>
      </c>
      <c r="AB9" s="124">
        <v>4500</v>
      </c>
    </row>
    <row r="10" spans="1:28" x14ac:dyDescent="0.25">
      <c r="A10" s="56" t="s">
        <v>1813</v>
      </c>
      <c r="B10" s="123">
        <v>210313.39</v>
      </c>
      <c r="C10" s="123">
        <v>0</v>
      </c>
      <c r="D10" s="123">
        <v>98307.01</v>
      </c>
      <c r="E10" s="56">
        <v>812730.03</v>
      </c>
      <c r="F10" s="56">
        <v>265951.33</v>
      </c>
      <c r="G10" s="275">
        <v>0</v>
      </c>
      <c r="H10" s="275">
        <v>21378.880000000001</v>
      </c>
      <c r="I10" s="275">
        <v>0</v>
      </c>
      <c r="J10" s="275">
        <v>465.5</v>
      </c>
      <c r="K10" s="56">
        <v>113800</v>
      </c>
      <c r="M10" s="56">
        <v>-0.93</v>
      </c>
      <c r="N10" s="56">
        <v>169383.81</v>
      </c>
      <c r="O10" s="100">
        <v>810396.27</v>
      </c>
      <c r="P10" s="100">
        <v>0</v>
      </c>
      <c r="Q10" s="100">
        <v>1313.45</v>
      </c>
      <c r="S10" s="100">
        <v>1098300</v>
      </c>
      <c r="T10" s="100">
        <v>187180</v>
      </c>
      <c r="U10" s="124">
        <v>1315360</v>
      </c>
      <c r="X10" s="124">
        <v>604358.15</v>
      </c>
      <c r="Y10" s="124">
        <v>219965.07</v>
      </c>
      <c r="AB10" s="124">
        <v>2700</v>
      </c>
    </row>
    <row r="11" spans="1:28" x14ac:dyDescent="0.25">
      <c r="A11" s="56" t="s">
        <v>1814</v>
      </c>
      <c r="B11" s="123">
        <v>1139975.58</v>
      </c>
      <c r="C11" s="123">
        <v>18809</v>
      </c>
      <c r="D11" s="123">
        <v>83058.09</v>
      </c>
      <c r="E11" s="56">
        <v>805265.6</v>
      </c>
      <c r="F11" s="56">
        <v>675894.41</v>
      </c>
      <c r="G11" s="275">
        <v>0</v>
      </c>
      <c r="H11" s="275">
        <v>18535.63</v>
      </c>
      <c r="I11" s="275">
        <v>0</v>
      </c>
      <c r="J11" s="275">
        <v>1360.29</v>
      </c>
      <c r="K11" s="56">
        <v>24033</v>
      </c>
      <c r="M11" s="56">
        <v>308775.12</v>
      </c>
      <c r="N11" s="56">
        <v>668274.24</v>
      </c>
      <c r="O11" s="100">
        <v>1609595.21</v>
      </c>
      <c r="Q11" s="100">
        <v>4698.49</v>
      </c>
      <c r="S11" s="100">
        <v>1542180</v>
      </c>
      <c r="T11" s="100">
        <v>696294</v>
      </c>
      <c r="U11" s="124">
        <v>2697102</v>
      </c>
      <c r="X11" s="124">
        <v>1013511.58</v>
      </c>
      <c r="Y11" s="124">
        <v>294342.23</v>
      </c>
      <c r="AB11" s="124">
        <v>6300</v>
      </c>
    </row>
    <row r="12" spans="1:28" x14ac:dyDescent="0.25">
      <c r="A12" s="56" t="s">
        <v>1815</v>
      </c>
      <c r="B12" s="123">
        <v>612753.02</v>
      </c>
      <c r="C12" s="123">
        <v>16349</v>
      </c>
      <c r="D12" s="123">
        <v>55366.14</v>
      </c>
      <c r="E12" s="56">
        <v>796872.57</v>
      </c>
      <c r="F12" s="56">
        <v>266354.59000000003</v>
      </c>
      <c r="G12" s="275">
        <v>1740</v>
      </c>
      <c r="H12" s="275">
        <v>8871</v>
      </c>
      <c r="J12" s="275">
        <v>27.39</v>
      </c>
      <c r="K12" s="56">
        <v>1000</v>
      </c>
      <c r="M12" s="56">
        <v>3396.14</v>
      </c>
      <c r="N12" s="56">
        <v>2102009.77</v>
      </c>
      <c r="O12" s="100">
        <v>971602.78</v>
      </c>
      <c r="P12" s="100">
        <v>0</v>
      </c>
      <c r="Q12" s="100">
        <v>2335.11</v>
      </c>
      <c r="S12" s="100">
        <v>1671480</v>
      </c>
      <c r="T12" s="100">
        <v>206780</v>
      </c>
      <c r="U12" s="124">
        <v>2065340</v>
      </c>
      <c r="V12" s="124">
        <v>4400</v>
      </c>
      <c r="W12" s="124">
        <v>8848</v>
      </c>
      <c r="X12" s="124">
        <v>467761.1</v>
      </c>
      <c r="Y12" s="124">
        <v>268726.90999999997</v>
      </c>
      <c r="AB12" s="124">
        <v>2700</v>
      </c>
    </row>
    <row r="13" spans="1:28" x14ac:dyDescent="0.25">
      <c r="A13" s="56" t="s">
        <v>1816</v>
      </c>
      <c r="B13" s="123">
        <v>478950.41</v>
      </c>
      <c r="C13" s="123">
        <v>1360</v>
      </c>
      <c r="D13" s="123">
        <v>131009.55</v>
      </c>
      <c r="E13" s="56">
        <v>1224354</v>
      </c>
      <c r="F13" s="56">
        <v>227551.89</v>
      </c>
      <c r="G13" s="275">
        <v>0</v>
      </c>
      <c r="H13" s="275">
        <v>14506.13</v>
      </c>
      <c r="J13" s="275">
        <v>113.82</v>
      </c>
      <c r="M13" s="56">
        <v>-9600</v>
      </c>
      <c r="N13" s="56">
        <v>1442563.02</v>
      </c>
      <c r="O13" s="100">
        <v>1273437.76</v>
      </c>
      <c r="Q13" s="100">
        <v>1719.72</v>
      </c>
      <c r="S13" s="100">
        <v>1082190</v>
      </c>
      <c r="T13" s="100">
        <v>720880</v>
      </c>
      <c r="U13" s="124">
        <v>1943190</v>
      </c>
      <c r="W13" s="124">
        <v>0</v>
      </c>
      <c r="X13" s="124">
        <v>829600</v>
      </c>
      <c r="Y13" s="124">
        <v>214362.78</v>
      </c>
      <c r="AB13" s="124">
        <v>8100</v>
      </c>
    </row>
    <row r="14" spans="1:28" x14ac:dyDescent="0.25">
      <c r="A14" s="56" t="s">
        <v>1817</v>
      </c>
      <c r="B14" s="123">
        <v>175308.35</v>
      </c>
      <c r="C14" s="123">
        <v>1000</v>
      </c>
      <c r="D14" s="123">
        <v>32910.97</v>
      </c>
      <c r="E14" s="56">
        <v>1153068.9099999999</v>
      </c>
      <c r="F14" s="56">
        <v>157401.56</v>
      </c>
      <c r="G14" s="275">
        <v>0</v>
      </c>
      <c r="H14" s="275">
        <v>36090.31</v>
      </c>
      <c r="I14" s="275">
        <v>0</v>
      </c>
      <c r="J14" s="275">
        <v>707.5</v>
      </c>
      <c r="M14" s="56">
        <v>10200</v>
      </c>
      <c r="N14" s="56">
        <v>484200</v>
      </c>
      <c r="O14" s="100">
        <v>1226672.3600000001</v>
      </c>
      <c r="P14" s="100">
        <v>29510</v>
      </c>
      <c r="Q14" s="100">
        <v>2462.79</v>
      </c>
      <c r="S14" s="100">
        <v>1645380</v>
      </c>
      <c r="T14" s="100">
        <v>584470</v>
      </c>
      <c r="U14" s="124">
        <v>2356094.5</v>
      </c>
      <c r="W14" s="124">
        <v>2482</v>
      </c>
      <c r="X14" s="124">
        <v>1336478.19</v>
      </c>
      <c r="Y14" s="124">
        <v>149032.57</v>
      </c>
      <c r="AB14" s="124">
        <v>4100</v>
      </c>
    </row>
    <row r="15" spans="1:28" x14ac:dyDescent="0.25">
      <c r="A15" s="56" t="s">
        <v>1818</v>
      </c>
      <c r="B15" s="123">
        <v>897720.33</v>
      </c>
      <c r="C15" s="123">
        <v>2796</v>
      </c>
      <c r="D15" s="123">
        <v>236066.74</v>
      </c>
      <c r="E15" s="56">
        <v>740321.58</v>
      </c>
      <c r="F15" s="56">
        <v>228787.55</v>
      </c>
      <c r="H15" s="275">
        <v>107</v>
      </c>
      <c r="I15" s="275">
        <v>0</v>
      </c>
      <c r="J15" s="275">
        <v>317</v>
      </c>
      <c r="K15" s="56">
        <v>116329.52</v>
      </c>
      <c r="M15" s="56">
        <v>70371.199999999997</v>
      </c>
      <c r="N15" s="56">
        <v>1884119.29</v>
      </c>
      <c r="O15" s="100">
        <v>1638502.03</v>
      </c>
      <c r="P15" s="100">
        <v>272435</v>
      </c>
      <c r="Q15" s="100">
        <v>2812.28</v>
      </c>
      <c r="S15" s="100">
        <v>1616820</v>
      </c>
      <c r="T15" s="100">
        <v>321280</v>
      </c>
      <c r="U15" s="124">
        <v>2189386</v>
      </c>
      <c r="V15" s="124">
        <v>12763</v>
      </c>
      <c r="W15" s="124">
        <v>16852</v>
      </c>
      <c r="X15" s="124">
        <v>1269234.3600000001</v>
      </c>
      <c r="Y15" s="124">
        <v>189812.24</v>
      </c>
      <c r="AB15" s="124">
        <v>5400</v>
      </c>
    </row>
    <row r="16" spans="1:28" x14ac:dyDescent="0.25">
      <c r="A16" s="56" t="s">
        <v>1819</v>
      </c>
      <c r="B16" s="123">
        <v>255360.73</v>
      </c>
      <c r="C16" s="123">
        <v>0</v>
      </c>
      <c r="D16" s="123">
        <v>42410</v>
      </c>
      <c r="E16" s="56">
        <v>713361.04</v>
      </c>
      <c r="F16" s="56">
        <v>321062.23</v>
      </c>
      <c r="G16" s="275">
        <v>0</v>
      </c>
      <c r="H16" s="275">
        <v>23752.06</v>
      </c>
      <c r="J16" s="275">
        <v>733.89</v>
      </c>
      <c r="M16" s="56">
        <v>74007.570000000007</v>
      </c>
      <c r="N16" s="56">
        <v>2403607</v>
      </c>
      <c r="O16" s="100">
        <v>972877.96</v>
      </c>
      <c r="P16" s="100">
        <v>200885</v>
      </c>
      <c r="Q16" s="100">
        <v>2119.69</v>
      </c>
      <c r="R16" s="100">
        <v>30</v>
      </c>
      <c r="S16" s="100">
        <v>1207140</v>
      </c>
      <c r="T16" s="100">
        <v>452352</v>
      </c>
      <c r="U16" s="124">
        <v>2073152.5</v>
      </c>
      <c r="V16" s="124">
        <v>7200</v>
      </c>
      <c r="X16" s="124">
        <v>750474.76</v>
      </c>
      <c r="Y16" s="124">
        <v>178262.48</v>
      </c>
      <c r="AB16" s="124">
        <v>500</v>
      </c>
    </row>
    <row r="17" spans="1:28" x14ac:dyDescent="0.25">
      <c r="A17" s="56" t="s">
        <v>1820</v>
      </c>
      <c r="B17" s="123">
        <v>1151906.45</v>
      </c>
      <c r="C17" s="123">
        <v>0</v>
      </c>
      <c r="D17" s="123">
        <v>190131.06</v>
      </c>
      <c r="E17" s="56">
        <v>526773.44999999995</v>
      </c>
      <c r="F17" s="56">
        <v>156645.78</v>
      </c>
      <c r="G17" s="275">
        <v>0</v>
      </c>
      <c r="H17" s="275">
        <v>17287.89</v>
      </c>
      <c r="I17" s="275">
        <v>0</v>
      </c>
      <c r="J17" s="275">
        <v>379.11</v>
      </c>
      <c r="K17" s="56">
        <v>168460</v>
      </c>
      <c r="M17" s="56">
        <v>-162255.54999999999</v>
      </c>
      <c r="N17" s="56">
        <v>2696435.34</v>
      </c>
      <c r="O17" s="100">
        <v>1313114.58</v>
      </c>
      <c r="P17" s="100">
        <v>0</v>
      </c>
      <c r="Q17" s="100">
        <v>4228.92</v>
      </c>
      <c r="S17" s="100">
        <v>1028340</v>
      </c>
      <c r="T17" s="100">
        <v>405320</v>
      </c>
      <c r="U17" s="124">
        <v>1551450</v>
      </c>
      <c r="W17" s="124">
        <v>6624</v>
      </c>
      <c r="X17" s="124">
        <v>992974.35</v>
      </c>
      <c r="Y17" s="124">
        <v>183245.09</v>
      </c>
      <c r="AB17" s="124">
        <v>4500</v>
      </c>
    </row>
    <row r="18" spans="1:28" x14ac:dyDescent="0.25">
      <c r="A18" s="56" t="s">
        <v>1821</v>
      </c>
      <c r="B18" s="123">
        <v>696949.46</v>
      </c>
      <c r="C18" s="123">
        <v>19470</v>
      </c>
      <c r="D18" s="123">
        <v>136498.75</v>
      </c>
      <c r="E18" s="56">
        <v>952395.67</v>
      </c>
      <c r="F18" s="56">
        <v>325105.65999999997</v>
      </c>
      <c r="G18" s="275">
        <v>1579</v>
      </c>
      <c r="H18" s="275">
        <v>11856.93</v>
      </c>
      <c r="J18" s="275">
        <v>147.44999999999999</v>
      </c>
      <c r="K18" s="56">
        <v>67734</v>
      </c>
      <c r="M18" s="56">
        <v>944.54</v>
      </c>
      <c r="N18" s="56">
        <v>2510757.66</v>
      </c>
      <c r="O18" s="100">
        <v>1480407.32</v>
      </c>
      <c r="P18" s="100">
        <v>232375</v>
      </c>
      <c r="Q18" s="100">
        <v>2506.79</v>
      </c>
      <c r="S18" s="100">
        <v>1664040</v>
      </c>
      <c r="T18" s="100">
        <v>909580</v>
      </c>
      <c r="U18" s="124">
        <v>2450340</v>
      </c>
      <c r="X18" s="124">
        <v>1284920.81</v>
      </c>
      <c r="Y18" s="124">
        <v>312860.59000000003</v>
      </c>
      <c r="AB18" s="124">
        <v>7200</v>
      </c>
    </row>
    <row r="19" spans="1:28" x14ac:dyDescent="0.25">
      <c r="A19" s="56" t="s">
        <v>1822</v>
      </c>
      <c r="B19" s="123">
        <v>1666216.66</v>
      </c>
      <c r="C19" s="123">
        <v>0</v>
      </c>
      <c r="D19" s="123">
        <v>149643.92000000001</v>
      </c>
      <c r="E19" s="56">
        <v>3291516.04</v>
      </c>
      <c r="F19" s="56">
        <v>317722.67</v>
      </c>
      <c r="G19" s="275">
        <v>0</v>
      </c>
      <c r="H19" s="275">
        <v>14569.84</v>
      </c>
      <c r="I19" s="275">
        <v>0</v>
      </c>
      <c r="J19" s="275">
        <v>2433.89</v>
      </c>
      <c r="K19" s="56">
        <v>88120</v>
      </c>
      <c r="M19" s="56">
        <v>24762.13</v>
      </c>
      <c r="N19" s="56">
        <v>684118.79</v>
      </c>
      <c r="O19" s="100">
        <v>1794760.81</v>
      </c>
      <c r="P19" s="100">
        <v>83214.5</v>
      </c>
      <c r="Q19" s="100">
        <v>5632.48</v>
      </c>
      <c r="S19" s="100">
        <v>821280</v>
      </c>
      <c r="T19" s="100">
        <v>969914</v>
      </c>
      <c r="U19" s="124">
        <v>1898560</v>
      </c>
      <c r="V19" s="124">
        <v>6600</v>
      </c>
      <c r="W19" s="124">
        <v>4500</v>
      </c>
      <c r="X19" s="124">
        <v>677439.26</v>
      </c>
      <c r="Y19" s="124">
        <v>349764.9</v>
      </c>
      <c r="AB19" s="124">
        <v>56300</v>
      </c>
    </row>
    <row r="20" spans="1:28" x14ac:dyDescent="0.25">
      <c r="A20" s="56" t="s">
        <v>1823</v>
      </c>
      <c r="B20" s="123">
        <v>164319.22</v>
      </c>
      <c r="C20" s="123">
        <v>0</v>
      </c>
      <c r="D20" s="123">
        <v>32940.910000000003</v>
      </c>
      <c r="E20" s="56">
        <v>436832.57</v>
      </c>
      <c r="F20" s="56">
        <v>173880.89</v>
      </c>
      <c r="G20" s="275">
        <v>0</v>
      </c>
      <c r="H20" s="275">
        <v>23142.89</v>
      </c>
      <c r="I20" s="275">
        <v>40000</v>
      </c>
      <c r="J20" s="275">
        <v>492.71</v>
      </c>
      <c r="M20" s="56">
        <v>0.02</v>
      </c>
      <c r="N20" s="56">
        <v>787661.67</v>
      </c>
      <c r="O20" s="100">
        <v>667706.57999999996</v>
      </c>
      <c r="P20" s="100">
        <v>0</v>
      </c>
      <c r="Q20" s="100">
        <v>755.38</v>
      </c>
      <c r="S20" s="100">
        <v>1622400</v>
      </c>
      <c r="T20" s="100">
        <v>192980</v>
      </c>
      <c r="U20" s="124">
        <v>1911460</v>
      </c>
      <c r="W20" s="124">
        <v>4602</v>
      </c>
      <c r="X20" s="124">
        <v>511694.1</v>
      </c>
      <c r="Y20" s="124">
        <v>111526.72</v>
      </c>
      <c r="AB20" s="124">
        <v>2700</v>
      </c>
    </row>
    <row r="21" spans="1:28" ht="15" customHeight="1" x14ac:dyDescent="0.25">
      <c r="A21" s="56" t="s">
        <v>1824</v>
      </c>
      <c r="B21" s="123">
        <v>308648.14</v>
      </c>
      <c r="C21" s="123">
        <v>0</v>
      </c>
      <c r="D21" s="123">
        <v>45427.31</v>
      </c>
      <c r="E21" s="56">
        <v>786565.65</v>
      </c>
      <c r="F21" s="56">
        <v>285931.23</v>
      </c>
      <c r="G21" s="275">
        <v>0</v>
      </c>
      <c r="H21" s="275">
        <v>12340</v>
      </c>
      <c r="J21" s="275">
        <v>661.09</v>
      </c>
      <c r="M21" s="56">
        <v>9392.2199999999993</v>
      </c>
      <c r="N21" s="56">
        <v>1709584.67</v>
      </c>
      <c r="O21" s="100">
        <v>679493.3</v>
      </c>
      <c r="P21" s="100">
        <v>35182</v>
      </c>
      <c r="Q21" s="100">
        <v>1799.18</v>
      </c>
      <c r="S21" s="100">
        <v>1496100</v>
      </c>
      <c r="T21" s="100">
        <v>125760</v>
      </c>
      <c r="U21" s="124">
        <v>1700381</v>
      </c>
      <c r="X21" s="124">
        <v>597995.84</v>
      </c>
      <c r="Y21" s="124">
        <v>265330.99</v>
      </c>
    </row>
    <row r="22" spans="1:28" x14ac:dyDescent="0.25">
      <c r="A22" s="56" t="s">
        <v>1928</v>
      </c>
      <c r="B22" s="123">
        <v>98370.66</v>
      </c>
      <c r="C22" s="123">
        <v>1695</v>
      </c>
      <c r="D22" s="123">
        <v>101639.51</v>
      </c>
      <c r="E22" s="56">
        <v>951204.87</v>
      </c>
      <c r="F22" s="56">
        <v>345666.27</v>
      </c>
      <c r="H22" s="275">
        <v>15558.17</v>
      </c>
      <c r="I22" s="275">
        <v>0</v>
      </c>
      <c r="J22" s="275">
        <v>907.58</v>
      </c>
      <c r="K22" s="56">
        <v>58823</v>
      </c>
      <c r="M22" s="56">
        <v>116565.68</v>
      </c>
      <c r="N22" s="56">
        <v>2287426.9300000002</v>
      </c>
      <c r="O22" s="100">
        <v>960288.6</v>
      </c>
      <c r="P22" s="100">
        <v>38000</v>
      </c>
      <c r="Q22" s="100">
        <v>603.27</v>
      </c>
      <c r="S22" s="100">
        <v>1062780</v>
      </c>
      <c r="T22" s="100">
        <v>165780</v>
      </c>
      <c r="U22" s="124">
        <v>1466960</v>
      </c>
      <c r="W22" s="124">
        <v>19872</v>
      </c>
      <c r="X22" s="124">
        <v>691283.22</v>
      </c>
      <c r="Y22" s="124">
        <v>338692.4</v>
      </c>
      <c r="AB22" s="124">
        <v>42800</v>
      </c>
    </row>
    <row r="23" spans="1:28" x14ac:dyDescent="0.25">
      <c r="A23" s="56" t="s">
        <v>1825</v>
      </c>
      <c r="B23" s="123">
        <v>103295.72</v>
      </c>
      <c r="C23" s="123">
        <v>0</v>
      </c>
      <c r="D23" s="123">
        <v>44515.47</v>
      </c>
      <c r="E23" s="56">
        <v>955137.42</v>
      </c>
      <c r="F23" s="56">
        <v>164300.01</v>
      </c>
      <c r="G23" s="275">
        <v>0</v>
      </c>
      <c r="H23" s="275">
        <v>50031.87</v>
      </c>
      <c r="J23" s="275">
        <v>450.32</v>
      </c>
      <c r="K23" s="56">
        <v>33620</v>
      </c>
      <c r="M23" s="56">
        <v>14826.49</v>
      </c>
      <c r="N23" s="56">
        <v>2091979.99</v>
      </c>
      <c r="O23" s="100">
        <v>586637.28</v>
      </c>
      <c r="P23" s="100">
        <v>19200</v>
      </c>
      <c r="Q23" s="100">
        <v>442.2</v>
      </c>
      <c r="S23" s="100">
        <v>827736</v>
      </c>
      <c r="T23" s="100">
        <v>140538</v>
      </c>
      <c r="U23" s="124">
        <v>845736</v>
      </c>
      <c r="X23" s="124">
        <v>559539.13</v>
      </c>
      <c r="Y23" s="124">
        <v>242672.06</v>
      </c>
    </row>
    <row r="24" spans="1:28" x14ac:dyDescent="0.25">
      <c r="A24" s="56" t="s">
        <v>1826</v>
      </c>
      <c r="B24" s="123">
        <v>487240.26</v>
      </c>
      <c r="C24" s="123">
        <v>0</v>
      </c>
      <c r="D24" s="123">
        <v>6743.58</v>
      </c>
      <c r="E24" s="56">
        <v>723703.02</v>
      </c>
      <c r="F24" s="56">
        <v>249469.39</v>
      </c>
      <c r="H24" s="275">
        <v>182242.52</v>
      </c>
      <c r="I24" s="275">
        <v>1600</v>
      </c>
      <c r="J24" s="275">
        <v>1859.05</v>
      </c>
      <c r="K24" s="56">
        <v>64445</v>
      </c>
      <c r="M24" s="56">
        <v>54985.69</v>
      </c>
      <c r="O24" s="100">
        <v>1247652.3799999999</v>
      </c>
      <c r="P24" s="100">
        <v>484611</v>
      </c>
      <c r="Q24" s="100">
        <v>2603.4499999999998</v>
      </c>
      <c r="S24" s="100">
        <v>1881062</v>
      </c>
      <c r="T24" s="100">
        <v>101610</v>
      </c>
      <c r="U24" s="124">
        <v>2533622</v>
      </c>
      <c r="X24" s="124">
        <v>1197538.45</v>
      </c>
      <c r="Y24" s="124">
        <v>230337.9</v>
      </c>
      <c r="AB24" s="124">
        <v>49320</v>
      </c>
    </row>
    <row r="25" spans="1:28" x14ac:dyDescent="0.25">
      <c r="A25" s="56" t="s">
        <v>1827</v>
      </c>
      <c r="B25" s="123">
        <v>211458.59</v>
      </c>
      <c r="C25" s="123">
        <v>0</v>
      </c>
      <c r="D25" s="123">
        <v>17896.04</v>
      </c>
      <c r="E25" s="56">
        <v>1174251.77</v>
      </c>
      <c r="F25" s="56">
        <v>146266.39000000001</v>
      </c>
      <c r="G25" s="275">
        <v>0</v>
      </c>
      <c r="H25" s="275">
        <v>37019.24</v>
      </c>
      <c r="J25" s="275">
        <v>432.36</v>
      </c>
      <c r="M25" s="56">
        <v>10153.91</v>
      </c>
      <c r="N25" s="56">
        <v>1967042.37</v>
      </c>
      <c r="O25" s="100">
        <v>488039.04</v>
      </c>
      <c r="Q25" s="100">
        <v>289.7</v>
      </c>
      <c r="S25" s="100">
        <v>1582445.5</v>
      </c>
      <c r="T25" s="100">
        <v>35700</v>
      </c>
      <c r="U25" s="124">
        <v>1600445.5</v>
      </c>
      <c r="V25" s="124">
        <v>18158</v>
      </c>
      <c r="X25" s="124">
        <v>352225.36</v>
      </c>
      <c r="Y25" s="124">
        <v>208346.31</v>
      </c>
    </row>
    <row r="26" spans="1:28" x14ac:dyDescent="0.25">
      <c r="A26" s="56" t="s">
        <v>1828</v>
      </c>
      <c r="B26" s="123">
        <v>312151.92</v>
      </c>
      <c r="C26" s="123">
        <v>0</v>
      </c>
      <c r="D26" s="123">
        <v>11215.65</v>
      </c>
      <c r="E26" s="56">
        <v>724281.7</v>
      </c>
      <c r="F26" s="56">
        <v>191188.94</v>
      </c>
      <c r="G26" s="275">
        <v>0</v>
      </c>
      <c r="I26" s="275">
        <v>45300</v>
      </c>
      <c r="J26" s="275">
        <v>448.85</v>
      </c>
      <c r="M26" s="56">
        <v>67822.17</v>
      </c>
      <c r="N26" s="56">
        <v>1301651.56</v>
      </c>
      <c r="O26" s="100">
        <v>855916.83</v>
      </c>
      <c r="Q26" s="100">
        <v>1418.94</v>
      </c>
      <c r="S26" s="100">
        <v>553810</v>
      </c>
      <c r="T26" s="100">
        <v>53800</v>
      </c>
      <c r="U26" s="124">
        <v>595310</v>
      </c>
      <c r="V26" s="124">
        <v>19600</v>
      </c>
      <c r="X26" s="124">
        <v>693080.44</v>
      </c>
      <c r="Y26" s="124">
        <v>236519.64</v>
      </c>
    </row>
    <row r="27" spans="1:28" x14ac:dyDescent="0.25">
      <c r="A27" s="56" t="s">
        <v>1829</v>
      </c>
      <c r="B27" s="123">
        <v>226942.43</v>
      </c>
      <c r="C27" s="123">
        <v>0</v>
      </c>
      <c r="D27" s="123">
        <v>35091.879999999997</v>
      </c>
      <c r="E27" s="56">
        <v>1954239.65</v>
      </c>
      <c r="F27" s="56">
        <v>274840.42</v>
      </c>
      <c r="H27" s="275">
        <v>86545.45</v>
      </c>
      <c r="J27" s="275">
        <v>432.34</v>
      </c>
      <c r="M27" s="56">
        <v>700.02</v>
      </c>
      <c r="N27" s="56">
        <v>1776680.82</v>
      </c>
      <c r="O27" s="100">
        <v>1385512.48</v>
      </c>
      <c r="P27" s="100">
        <v>33950</v>
      </c>
      <c r="Q27" s="100">
        <v>1098.01</v>
      </c>
      <c r="S27" s="100">
        <v>1044708.02</v>
      </c>
      <c r="T27" s="100">
        <v>124749</v>
      </c>
      <c r="U27" s="124">
        <v>1723928.02</v>
      </c>
      <c r="X27" s="124">
        <v>583423.81000000006</v>
      </c>
      <c r="Y27" s="124">
        <v>298422.09000000003</v>
      </c>
    </row>
    <row r="28" spans="1:28" x14ac:dyDescent="0.25">
      <c r="A28" s="56" t="s">
        <v>1830</v>
      </c>
      <c r="B28" s="123">
        <v>426533.57</v>
      </c>
      <c r="C28" s="123">
        <v>0</v>
      </c>
      <c r="D28" s="123">
        <v>71810.75</v>
      </c>
      <c r="E28" s="56">
        <v>1404248.14</v>
      </c>
      <c r="F28" s="56">
        <v>215709.61</v>
      </c>
      <c r="G28" s="275">
        <v>1900</v>
      </c>
      <c r="H28" s="275">
        <v>39080</v>
      </c>
      <c r="I28" s="275">
        <v>85306</v>
      </c>
      <c r="J28" s="275">
        <v>439.72</v>
      </c>
      <c r="M28" s="56">
        <v>14926.08</v>
      </c>
      <c r="N28" s="56">
        <v>2074982.75</v>
      </c>
      <c r="O28" s="100">
        <v>2202393.44</v>
      </c>
      <c r="Q28" s="100">
        <v>1874.59</v>
      </c>
      <c r="R28" s="100">
        <v>110</v>
      </c>
      <c r="S28" s="100">
        <v>2271515.5</v>
      </c>
      <c r="T28" s="100">
        <v>238515</v>
      </c>
      <c r="U28" s="124">
        <v>3306975.5</v>
      </c>
      <c r="X28" s="124">
        <v>816006.14</v>
      </c>
      <c r="Y28" s="124">
        <v>358403.85</v>
      </c>
      <c r="AA28" s="124">
        <v>3</v>
      </c>
    </row>
    <row r="29" spans="1:28" x14ac:dyDescent="0.25">
      <c r="A29" s="56" t="s">
        <v>1831</v>
      </c>
      <c r="B29" s="123">
        <v>253491.4</v>
      </c>
      <c r="C29" s="123">
        <v>0</v>
      </c>
      <c r="D29" s="123">
        <v>126599.97</v>
      </c>
      <c r="E29" s="56">
        <v>616852.68000000005</v>
      </c>
      <c r="F29" s="56">
        <v>232354.19</v>
      </c>
      <c r="H29" s="275">
        <v>21613.27</v>
      </c>
      <c r="I29" s="275">
        <v>34490</v>
      </c>
      <c r="J29" s="275">
        <v>146</v>
      </c>
      <c r="M29" s="56">
        <v>22294.71</v>
      </c>
      <c r="N29" s="56">
        <v>1942599.48</v>
      </c>
      <c r="O29" s="100">
        <v>863107.1</v>
      </c>
      <c r="P29" s="100">
        <v>27030</v>
      </c>
      <c r="Q29" s="100">
        <v>1249.42</v>
      </c>
      <c r="S29" s="100">
        <v>1122138</v>
      </c>
      <c r="T29" s="100">
        <v>51803</v>
      </c>
      <c r="U29" s="124">
        <v>1250841</v>
      </c>
      <c r="X29" s="124">
        <v>467871.21</v>
      </c>
      <c r="Y29" s="124">
        <v>177945.34</v>
      </c>
      <c r="AB29" s="124">
        <v>900</v>
      </c>
    </row>
    <row r="30" spans="1:28" x14ac:dyDescent="0.25">
      <c r="A30" s="56" t="s">
        <v>1832</v>
      </c>
      <c r="B30" s="123">
        <v>482713.79</v>
      </c>
      <c r="C30" s="123">
        <v>0</v>
      </c>
      <c r="D30" s="123">
        <v>66680.58</v>
      </c>
      <c r="E30" s="56">
        <v>904343.67</v>
      </c>
      <c r="F30" s="56">
        <v>261790.68</v>
      </c>
      <c r="G30" s="275">
        <v>0</v>
      </c>
      <c r="H30" s="275">
        <v>18813.419999999998</v>
      </c>
      <c r="J30" s="275">
        <v>268.95999999999998</v>
      </c>
      <c r="M30" s="56">
        <v>47389.14</v>
      </c>
      <c r="N30" s="56">
        <v>1357301.45</v>
      </c>
      <c r="O30" s="100">
        <v>1378417.24</v>
      </c>
      <c r="Q30" s="100">
        <v>2552.44</v>
      </c>
      <c r="R30" s="100">
        <v>60</v>
      </c>
      <c r="S30" s="100">
        <v>1100435</v>
      </c>
      <c r="T30" s="100">
        <v>73215</v>
      </c>
      <c r="U30" s="124">
        <v>1582275</v>
      </c>
      <c r="X30" s="124">
        <v>597859.06999999995</v>
      </c>
      <c r="Y30" s="124">
        <v>179809.35</v>
      </c>
      <c r="AA30" s="124">
        <v>1</v>
      </c>
      <c r="AB30" s="124">
        <v>1800</v>
      </c>
    </row>
    <row r="31" spans="1:28" x14ac:dyDescent="0.25">
      <c r="A31" s="56" t="s">
        <v>1833</v>
      </c>
      <c r="B31" s="123">
        <v>219504.91</v>
      </c>
      <c r="C31" s="123">
        <v>0</v>
      </c>
      <c r="D31" s="123">
        <v>99096.58</v>
      </c>
      <c r="E31" s="56">
        <v>469382.35</v>
      </c>
      <c r="F31" s="56">
        <v>140578.82</v>
      </c>
      <c r="G31" s="275">
        <v>0</v>
      </c>
      <c r="H31" s="275">
        <v>39354.53</v>
      </c>
      <c r="I31" s="275">
        <v>0.19</v>
      </c>
      <c r="J31" s="275">
        <v>228.6</v>
      </c>
      <c r="K31" s="56">
        <v>9040.66</v>
      </c>
      <c r="M31" s="56">
        <v>164866.91</v>
      </c>
      <c r="N31" s="56">
        <v>1339755.76</v>
      </c>
      <c r="O31" s="100">
        <v>1264296.02</v>
      </c>
      <c r="P31" s="100">
        <v>2148.79</v>
      </c>
      <c r="Q31" s="100">
        <v>1429.06</v>
      </c>
      <c r="R31" s="100">
        <v>800</v>
      </c>
      <c r="S31" s="100">
        <v>1605052.9</v>
      </c>
      <c r="T31" s="100">
        <v>88615</v>
      </c>
      <c r="U31" s="124">
        <v>2154912.9</v>
      </c>
      <c r="X31" s="124">
        <v>745164.59</v>
      </c>
      <c r="Y31" s="124">
        <v>348555.58</v>
      </c>
      <c r="AA31" s="124">
        <v>3</v>
      </c>
      <c r="AB31" s="124">
        <v>1500</v>
      </c>
    </row>
    <row r="32" spans="1:28" x14ac:dyDescent="0.25">
      <c r="A32" s="56" t="s">
        <v>1834</v>
      </c>
      <c r="B32" s="123">
        <v>252912.51</v>
      </c>
      <c r="C32" s="123">
        <v>0</v>
      </c>
      <c r="D32" s="123">
        <v>67374.95</v>
      </c>
      <c r="E32" s="56">
        <v>1125944.98</v>
      </c>
      <c r="F32" s="56">
        <v>169640.44</v>
      </c>
      <c r="G32" s="275">
        <v>0</v>
      </c>
      <c r="H32" s="275">
        <v>24450</v>
      </c>
      <c r="J32" s="275">
        <v>718.25</v>
      </c>
      <c r="M32" s="56">
        <v>-11052.26</v>
      </c>
      <c r="N32" s="56">
        <v>2103448.6</v>
      </c>
      <c r="O32" s="100">
        <v>1328293.57</v>
      </c>
      <c r="Q32" s="100">
        <v>1615.97</v>
      </c>
      <c r="S32" s="100">
        <v>1599302.5</v>
      </c>
      <c r="T32" s="100">
        <v>99380</v>
      </c>
      <c r="U32" s="124">
        <v>2146082.5</v>
      </c>
      <c r="X32" s="124">
        <v>551902.31999999995</v>
      </c>
      <c r="Y32" s="124">
        <v>279186.99</v>
      </c>
      <c r="AA32" s="124">
        <v>3</v>
      </c>
      <c r="AB32" s="124">
        <v>900</v>
      </c>
    </row>
    <row r="33" spans="1:28" x14ac:dyDescent="0.25">
      <c r="A33" s="56" t="s">
        <v>1835</v>
      </c>
      <c r="B33" s="123">
        <v>444427.35</v>
      </c>
      <c r="C33" s="123">
        <v>0</v>
      </c>
      <c r="D33" s="123">
        <v>56390.28</v>
      </c>
      <c r="E33" s="56">
        <v>442203.25</v>
      </c>
      <c r="F33" s="56">
        <v>306421.21000000002</v>
      </c>
      <c r="G33" s="275">
        <v>0</v>
      </c>
      <c r="H33" s="275">
        <v>19658.82</v>
      </c>
      <c r="J33" s="275">
        <v>512.28</v>
      </c>
      <c r="K33" s="56">
        <v>18629.810000000001</v>
      </c>
      <c r="M33" s="56">
        <v>24908.73</v>
      </c>
      <c r="N33" s="56">
        <v>1634028.2</v>
      </c>
      <c r="O33" s="100">
        <v>970585.92</v>
      </c>
      <c r="P33" s="100">
        <v>102306.86</v>
      </c>
      <c r="Q33" s="100">
        <v>2386.58</v>
      </c>
      <c r="S33" s="100">
        <v>574280</v>
      </c>
      <c r="T33" s="100">
        <v>73615</v>
      </c>
      <c r="U33" s="124">
        <v>908280</v>
      </c>
      <c r="X33" s="124">
        <v>445970.92</v>
      </c>
      <c r="Y33" s="124">
        <v>297347.65000000002</v>
      </c>
      <c r="AB33" s="124">
        <v>900</v>
      </c>
    </row>
    <row r="34" spans="1:28" x14ac:dyDescent="0.25">
      <c r="A34" s="56" t="s">
        <v>1836</v>
      </c>
      <c r="B34" s="123">
        <v>329226.82</v>
      </c>
      <c r="C34" s="123">
        <v>0</v>
      </c>
      <c r="D34" s="123">
        <v>39630.720000000001</v>
      </c>
      <c r="E34" s="56">
        <v>612543.98</v>
      </c>
      <c r="F34" s="56">
        <v>238610.04</v>
      </c>
      <c r="G34" s="275">
        <v>0</v>
      </c>
      <c r="H34" s="275">
        <v>1700.05</v>
      </c>
      <c r="I34" s="275">
        <v>252850</v>
      </c>
      <c r="J34" s="275">
        <v>619.37</v>
      </c>
      <c r="M34" s="56">
        <v>44138.62</v>
      </c>
      <c r="N34" s="56">
        <v>391756.52</v>
      </c>
      <c r="O34" s="100">
        <v>1186310.43</v>
      </c>
      <c r="Q34" s="100">
        <v>1343.78</v>
      </c>
      <c r="R34" s="100">
        <v>350</v>
      </c>
      <c r="S34" s="100">
        <v>1851258.5</v>
      </c>
      <c r="T34" s="100">
        <v>118271</v>
      </c>
      <c r="U34" s="124">
        <v>2206994.5</v>
      </c>
      <c r="X34" s="124">
        <v>768460.49</v>
      </c>
      <c r="Y34" s="124">
        <v>152669.53</v>
      </c>
      <c r="AA34" s="124">
        <v>2</v>
      </c>
      <c r="AB34" s="124">
        <v>900</v>
      </c>
    </row>
    <row r="35" spans="1:28" x14ac:dyDescent="0.25">
      <c r="A35" s="56" t="s">
        <v>1837</v>
      </c>
      <c r="B35" s="123">
        <v>424371.12</v>
      </c>
      <c r="C35" s="123">
        <v>0</v>
      </c>
      <c r="D35" s="123">
        <v>80467.92</v>
      </c>
      <c r="E35" s="56">
        <v>466094.05</v>
      </c>
      <c r="F35" s="56">
        <v>250316.83</v>
      </c>
      <c r="G35" s="275">
        <v>0</v>
      </c>
      <c r="H35" s="275">
        <v>4088.29</v>
      </c>
      <c r="I35" s="275">
        <v>256380</v>
      </c>
      <c r="J35" s="275">
        <v>780.5</v>
      </c>
      <c r="M35" s="56">
        <v>3795.98</v>
      </c>
      <c r="N35" s="56">
        <v>459399.49</v>
      </c>
      <c r="O35" s="100">
        <v>755826.33</v>
      </c>
      <c r="Q35" s="100">
        <v>1665.28</v>
      </c>
      <c r="R35" s="100">
        <v>20</v>
      </c>
      <c r="S35" s="100">
        <v>1114579</v>
      </c>
      <c r="T35" s="100">
        <v>79918</v>
      </c>
      <c r="U35" s="124">
        <v>1223682</v>
      </c>
      <c r="X35" s="124">
        <v>493043.05</v>
      </c>
      <c r="Y35" s="124">
        <v>139128.24</v>
      </c>
    </row>
    <row r="36" spans="1:28" x14ac:dyDescent="0.25">
      <c r="A36" s="56" t="s">
        <v>1838</v>
      </c>
      <c r="B36" s="123">
        <v>79714.22</v>
      </c>
      <c r="C36" s="123">
        <v>0</v>
      </c>
      <c r="D36" s="123">
        <v>48921.68</v>
      </c>
      <c r="E36" s="56">
        <v>732119.64</v>
      </c>
      <c r="F36" s="56">
        <v>164611.88</v>
      </c>
      <c r="H36" s="275">
        <v>22071.68</v>
      </c>
      <c r="J36" s="275">
        <v>0</v>
      </c>
      <c r="K36" s="56">
        <v>13761.1</v>
      </c>
      <c r="M36" s="56">
        <v>59041.47</v>
      </c>
      <c r="N36" s="56">
        <v>556569.79</v>
      </c>
      <c r="O36" s="100">
        <v>1013158.24</v>
      </c>
      <c r="P36" s="100">
        <v>83663.009999999995</v>
      </c>
      <c r="Q36" s="100">
        <v>386.08</v>
      </c>
      <c r="R36" s="100">
        <v>30</v>
      </c>
      <c r="S36" s="100">
        <v>1443038.6</v>
      </c>
      <c r="T36" s="100">
        <v>49233.03</v>
      </c>
      <c r="U36" s="124">
        <v>1779654.6</v>
      </c>
      <c r="X36" s="124">
        <v>415349.28</v>
      </c>
      <c r="Y36" s="124">
        <v>190270.56</v>
      </c>
      <c r="AB36" s="124">
        <v>900</v>
      </c>
    </row>
    <row r="37" spans="1:28" x14ac:dyDescent="0.25">
      <c r="A37" s="56" t="s">
        <v>1839</v>
      </c>
      <c r="B37" s="123">
        <v>128609.68</v>
      </c>
      <c r="C37" s="123">
        <v>0</v>
      </c>
      <c r="D37" s="123">
        <v>128420.2</v>
      </c>
      <c r="E37" s="56">
        <v>322032.40000000002</v>
      </c>
      <c r="F37" s="56">
        <v>237416.37</v>
      </c>
      <c r="G37" s="275">
        <v>0</v>
      </c>
      <c r="H37" s="275">
        <v>1950</v>
      </c>
      <c r="I37" s="275">
        <v>0</v>
      </c>
      <c r="J37" s="275">
        <v>568.49</v>
      </c>
      <c r="M37" s="56">
        <v>31237.95</v>
      </c>
      <c r="N37" s="56">
        <v>1714982.69</v>
      </c>
      <c r="O37" s="100">
        <v>1108636.19</v>
      </c>
      <c r="P37" s="100">
        <v>88205</v>
      </c>
      <c r="Q37" s="100">
        <v>1228.8499999999999</v>
      </c>
      <c r="R37" s="100">
        <v>120</v>
      </c>
      <c r="S37" s="100">
        <v>1215191.5</v>
      </c>
      <c r="T37" s="100">
        <v>83115</v>
      </c>
      <c r="U37" s="124">
        <v>1550534.5</v>
      </c>
      <c r="X37" s="124">
        <v>697730.67</v>
      </c>
      <c r="Y37" s="124">
        <v>122522.97</v>
      </c>
      <c r="AA37" s="124">
        <v>1</v>
      </c>
    </row>
    <row r="38" spans="1:28" x14ac:dyDescent="0.25">
      <c r="A38" s="56" t="s">
        <v>1840</v>
      </c>
      <c r="B38" s="123">
        <v>72255.27</v>
      </c>
      <c r="C38" s="123">
        <v>0</v>
      </c>
      <c r="D38" s="123">
        <v>94660.49</v>
      </c>
      <c r="E38" s="56">
        <v>1120259.79</v>
      </c>
      <c r="F38" s="56">
        <v>188397.2</v>
      </c>
      <c r="H38" s="275">
        <v>16822.099999999999</v>
      </c>
      <c r="I38" s="275">
        <v>0</v>
      </c>
      <c r="J38" s="275">
        <v>240</v>
      </c>
      <c r="K38" s="56">
        <v>5400</v>
      </c>
      <c r="M38" s="56">
        <v>16673.669999999998</v>
      </c>
      <c r="N38" s="56">
        <v>2179663.7000000002</v>
      </c>
      <c r="O38" s="100">
        <v>1169774.49</v>
      </c>
      <c r="P38" s="100">
        <v>67070</v>
      </c>
      <c r="Q38" s="100">
        <v>984.91</v>
      </c>
      <c r="R38" s="100">
        <v>540</v>
      </c>
      <c r="S38" s="100">
        <v>1475679</v>
      </c>
      <c r="T38" s="100">
        <v>138615</v>
      </c>
      <c r="U38" s="124">
        <v>1930479</v>
      </c>
      <c r="X38" s="124">
        <v>511360.06</v>
      </c>
      <c r="Y38" s="124">
        <v>493821.81</v>
      </c>
      <c r="AA38" s="124">
        <v>2</v>
      </c>
      <c r="AB38" s="124">
        <v>900</v>
      </c>
    </row>
    <row r="39" spans="1:28" x14ac:dyDescent="0.25">
      <c r="A39" s="56" t="s">
        <v>1841</v>
      </c>
      <c r="B39" s="123">
        <v>564881.56999999995</v>
      </c>
      <c r="C39" s="123">
        <v>0</v>
      </c>
      <c r="D39" s="123">
        <v>20981.16</v>
      </c>
      <c r="E39" s="56">
        <v>464177.46</v>
      </c>
      <c r="F39" s="56">
        <v>275786.32</v>
      </c>
      <c r="H39" s="275">
        <v>19330.73</v>
      </c>
      <c r="J39" s="275">
        <v>130</v>
      </c>
      <c r="M39" s="56">
        <v>-157150</v>
      </c>
      <c r="N39" s="56">
        <v>1994257.35</v>
      </c>
      <c r="O39" s="100">
        <v>1338041.27</v>
      </c>
      <c r="Q39" s="100">
        <v>3156.15</v>
      </c>
      <c r="S39" s="100">
        <v>984600</v>
      </c>
      <c r="T39" s="100">
        <v>41495</v>
      </c>
      <c r="U39" s="124">
        <v>1489255</v>
      </c>
      <c r="X39" s="124">
        <v>498864.48</v>
      </c>
      <c r="Y39" s="124">
        <v>281843.14</v>
      </c>
      <c r="AB39" s="124">
        <v>50000</v>
      </c>
    </row>
    <row r="40" spans="1:28" x14ac:dyDescent="0.25">
      <c r="A40" s="56" t="s">
        <v>1842</v>
      </c>
      <c r="B40" s="123">
        <v>397335.45</v>
      </c>
      <c r="C40" s="123">
        <v>0</v>
      </c>
      <c r="D40" s="123">
        <v>79028.67</v>
      </c>
      <c r="E40" s="56">
        <v>820942.96</v>
      </c>
      <c r="F40" s="56">
        <v>445973.48</v>
      </c>
      <c r="G40" s="275">
        <v>0</v>
      </c>
      <c r="H40" s="275">
        <v>28742.959999999999</v>
      </c>
      <c r="I40" s="275">
        <v>249260</v>
      </c>
      <c r="J40" s="275">
        <v>412.58</v>
      </c>
      <c r="K40" s="56">
        <v>10000</v>
      </c>
      <c r="M40" s="56">
        <v>26432.29</v>
      </c>
      <c r="N40" s="56">
        <v>1560653.49</v>
      </c>
      <c r="O40" s="100">
        <v>1138226.6299999999</v>
      </c>
      <c r="Q40" s="100">
        <v>1893.28</v>
      </c>
      <c r="S40" s="100">
        <v>2153593</v>
      </c>
      <c r="T40" s="100">
        <v>82705</v>
      </c>
      <c r="U40" s="124">
        <v>2574283</v>
      </c>
      <c r="X40" s="124">
        <v>461644.24</v>
      </c>
      <c r="Y40" s="124">
        <v>324988.3</v>
      </c>
      <c r="AA40" s="124">
        <v>1</v>
      </c>
      <c r="AB40" s="124">
        <v>1500</v>
      </c>
    </row>
    <row r="41" spans="1:28" x14ac:dyDescent="0.25">
      <c r="A41" s="56" t="s">
        <v>1921</v>
      </c>
      <c r="B41" s="123">
        <v>309151.23</v>
      </c>
      <c r="C41" s="123">
        <v>0</v>
      </c>
      <c r="D41" s="123">
        <v>20123.27</v>
      </c>
      <c r="E41" s="56">
        <v>736063.07</v>
      </c>
      <c r="F41" s="56">
        <v>219283.05</v>
      </c>
      <c r="G41" s="275">
        <v>0</v>
      </c>
      <c r="H41" s="275">
        <v>18230</v>
      </c>
      <c r="I41" s="275">
        <v>35000</v>
      </c>
      <c r="J41" s="275">
        <v>884.61</v>
      </c>
      <c r="M41" s="56">
        <v>29600</v>
      </c>
      <c r="N41" s="56">
        <v>1367149.29</v>
      </c>
      <c r="O41" s="100">
        <v>1170062.67</v>
      </c>
      <c r="Q41" s="100">
        <v>2191.98</v>
      </c>
      <c r="R41" s="100">
        <v>1800</v>
      </c>
      <c r="S41" s="100">
        <v>1223424.53</v>
      </c>
      <c r="T41" s="100">
        <v>84315</v>
      </c>
      <c r="U41" s="124">
        <v>1780134.53</v>
      </c>
      <c r="X41" s="124">
        <v>467706.88</v>
      </c>
      <c r="Y41" s="124">
        <v>208891.5</v>
      </c>
      <c r="AA41" s="124">
        <v>2</v>
      </c>
      <c r="AB41" s="124">
        <v>1800</v>
      </c>
    </row>
    <row r="42" spans="1:28" x14ac:dyDescent="0.25">
      <c r="A42" s="56" t="s">
        <v>1843</v>
      </c>
      <c r="B42" s="123">
        <v>360056.79</v>
      </c>
      <c r="C42" s="123">
        <v>0</v>
      </c>
      <c r="D42" s="123">
        <v>68039.429999999993</v>
      </c>
      <c r="E42" s="56">
        <v>727018.74</v>
      </c>
      <c r="F42" s="56">
        <v>216684.28</v>
      </c>
      <c r="G42" s="275">
        <v>0</v>
      </c>
      <c r="H42" s="275">
        <v>39740.18</v>
      </c>
      <c r="J42" s="275">
        <v>8345.15</v>
      </c>
      <c r="M42" s="56">
        <v>1200</v>
      </c>
      <c r="N42" s="56">
        <v>1747176.74</v>
      </c>
      <c r="O42" s="100">
        <v>1628665.41</v>
      </c>
      <c r="Q42" s="100">
        <v>3592.24</v>
      </c>
      <c r="S42" s="100">
        <v>681219</v>
      </c>
      <c r="T42" s="100">
        <v>149400</v>
      </c>
      <c r="U42" s="124">
        <v>1664949</v>
      </c>
      <c r="W42" s="124">
        <v>320</v>
      </c>
      <c r="X42" s="124">
        <v>697479.27</v>
      </c>
      <c r="Y42" s="124">
        <v>204148.74</v>
      </c>
    </row>
    <row r="43" spans="1:28" x14ac:dyDescent="0.25">
      <c r="A43" s="56" t="s">
        <v>1844</v>
      </c>
      <c r="B43" s="123">
        <v>558479.12</v>
      </c>
      <c r="C43" s="123">
        <v>0</v>
      </c>
      <c r="D43" s="123">
        <v>260761.21</v>
      </c>
      <c r="E43" s="56">
        <v>450957.41</v>
      </c>
      <c r="F43" s="56">
        <v>170123.93</v>
      </c>
      <c r="G43" s="275">
        <v>0</v>
      </c>
      <c r="H43" s="275">
        <v>37823.910000000003</v>
      </c>
      <c r="J43" s="275">
        <v>132</v>
      </c>
      <c r="M43" s="56">
        <v>35704.04</v>
      </c>
      <c r="N43" s="56">
        <v>2580473.12</v>
      </c>
      <c r="O43" s="100">
        <v>3139356.28</v>
      </c>
      <c r="P43" s="100">
        <v>25000</v>
      </c>
      <c r="Q43" s="100">
        <v>1786.53</v>
      </c>
      <c r="S43" s="100">
        <v>1281223.7</v>
      </c>
      <c r="T43" s="100">
        <v>209930</v>
      </c>
      <c r="U43" s="124">
        <v>2314290.7000000002</v>
      </c>
      <c r="W43" s="124">
        <v>2820</v>
      </c>
      <c r="X43" s="124">
        <v>1324535.6100000001</v>
      </c>
      <c r="Y43" s="124">
        <v>240742.94</v>
      </c>
    </row>
    <row r="44" spans="1:28" x14ac:dyDescent="0.25">
      <c r="A44" s="56" t="s">
        <v>1845</v>
      </c>
      <c r="B44" s="123">
        <v>591202.21</v>
      </c>
      <c r="C44" s="123">
        <v>4680</v>
      </c>
      <c r="D44" s="123">
        <v>131869.56</v>
      </c>
      <c r="E44" s="56">
        <v>281462.03999999998</v>
      </c>
      <c r="F44" s="56">
        <v>153078.21</v>
      </c>
      <c r="G44" s="275">
        <v>0</v>
      </c>
      <c r="H44" s="275">
        <v>24373.58</v>
      </c>
      <c r="J44" s="275">
        <v>301</v>
      </c>
      <c r="M44" s="56">
        <v>-218</v>
      </c>
      <c r="N44" s="56">
        <v>1682922.85</v>
      </c>
      <c r="O44" s="100">
        <v>1481997.96</v>
      </c>
      <c r="P44" s="100">
        <v>235000</v>
      </c>
      <c r="Q44" s="100">
        <v>2054.96</v>
      </c>
      <c r="S44" s="100">
        <v>926503.5</v>
      </c>
      <c r="T44" s="100">
        <v>116010</v>
      </c>
      <c r="U44" s="124">
        <v>1617807.5</v>
      </c>
      <c r="X44" s="124">
        <v>622206.61</v>
      </c>
      <c r="Y44" s="124">
        <v>146666.73000000001</v>
      </c>
    </row>
    <row r="45" spans="1:28" x14ac:dyDescent="0.25">
      <c r="A45" s="56" t="s">
        <v>1846</v>
      </c>
      <c r="B45" s="123">
        <v>241287.07</v>
      </c>
      <c r="C45" s="123">
        <v>0</v>
      </c>
      <c r="D45" s="123">
        <v>47126.48</v>
      </c>
      <c r="E45" s="56">
        <v>478734.54</v>
      </c>
      <c r="F45" s="56">
        <v>75408.73</v>
      </c>
      <c r="G45" s="275">
        <v>0</v>
      </c>
      <c r="H45" s="275">
        <v>36278.879999999997</v>
      </c>
      <c r="J45" s="275">
        <v>0</v>
      </c>
      <c r="M45" s="56">
        <v>0.25</v>
      </c>
      <c r="N45" s="56">
        <v>1664645.88</v>
      </c>
      <c r="O45" s="100">
        <v>1025974.11</v>
      </c>
      <c r="Q45" s="100">
        <v>883.37</v>
      </c>
      <c r="S45" s="100">
        <v>1334479.1000000001</v>
      </c>
      <c r="T45" s="100">
        <v>47500</v>
      </c>
      <c r="U45" s="124">
        <v>1711379.1</v>
      </c>
      <c r="X45" s="124">
        <v>403158.36</v>
      </c>
      <c r="Y45" s="124">
        <v>209830.88</v>
      </c>
    </row>
    <row r="46" spans="1:28" x14ac:dyDescent="0.25">
      <c r="A46" s="56" t="s">
        <v>1847</v>
      </c>
      <c r="B46" s="123">
        <v>211409.62</v>
      </c>
      <c r="C46" s="123">
        <v>0</v>
      </c>
      <c r="D46" s="123">
        <v>135084.54</v>
      </c>
      <c r="E46" s="56">
        <v>3130323.64</v>
      </c>
      <c r="F46" s="56">
        <v>126535.91</v>
      </c>
      <c r="G46" s="275">
        <v>0</v>
      </c>
      <c r="H46" s="275">
        <v>41325.879999999997</v>
      </c>
      <c r="J46" s="275">
        <v>367.65</v>
      </c>
      <c r="M46" s="56">
        <v>24516.59</v>
      </c>
      <c r="N46" s="56">
        <v>349948.56</v>
      </c>
      <c r="O46" s="100">
        <v>1899358.43</v>
      </c>
      <c r="P46" s="100">
        <v>209790</v>
      </c>
      <c r="Q46" s="100">
        <v>1057.77</v>
      </c>
      <c r="S46" s="100">
        <v>1081045.07</v>
      </c>
      <c r="T46" s="100">
        <v>61000</v>
      </c>
      <c r="U46" s="124">
        <v>1945807.07</v>
      </c>
      <c r="X46" s="124">
        <v>899090.8</v>
      </c>
      <c r="Y46" s="124">
        <v>241612.95</v>
      </c>
    </row>
    <row r="47" spans="1:28" x14ac:dyDescent="0.25">
      <c r="A47" s="56" t="s">
        <v>1848</v>
      </c>
      <c r="B47" s="123">
        <v>600121.98</v>
      </c>
      <c r="C47" s="123">
        <v>0</v>
      </c>
      <c r="D47" s="123">
        <v>62073.38</v>
      </c>
      <c r="E47" s="56">
        <v>615829.54</v>
      </c>
      <c r="F47" s="56">
        <v>79064.91</v>
      </c>
      <c r="H47" s="275">
        <v>53118.35</v>
      </c>
      <c r="J47" s="275">
        <v>0</v>
      </c>
      <c r="N47" s="56">
        <v>1610762.41</v>
      </c>
      <c r="O47" s="100">
        <v>1806634.68</v>
      </c>
      <c r="P47" s="100">
        <v>190000</v>
      </c>
      <c r="Q47" s="100">
        <v>1949.1</v>
      </c>
      <c r="S47" s="100">
        <v>1141155.6000000001</v>
      </c>
      <c r="T47" s="100">
        <v>142700</v>
      </c>
      <c r="U47" s="124">
        <v>1886090.6</v>
      </c>
      <c r="W47" s="124">
        <v>160</v>
      </c>
      <c r="X47" s="124">
        <v>678787.6</v>
      </c>
      <c r="Y47" s="124">
        <v>189404.61</v>
      </c>
    </row>
    <row r="48" spans="1:28" x14ac:dyDescent="0.25">
      <c r="A48" s="56" t="s">
        <v>1849</v>
      </c>
      <c r="B48" s="123">
        <v>522713.84</v>
      </c>
      <c r="C48" s="123">
        <v>0</v>
      </c>
      <c r="D48" s="123">
        <v>68341.240000000005</v>
      </c>
      <c r="E48" s="56">
        <v>655037.78</v>
      </c>
      <c r="F48" s="56">
        <v>67111.61</v>
      </c>
      <c r="G48" s="275">
        <v>0</v>
      </c>
      <c r="H48" s="275">
        <v>21582.880000000001</v>
      </c>
      <c r="J48" s="275">
        <v>0</v>
      </c>
      <c r="N48" s="56">
        <v>2707380.46</v>
      </c>
      <c r="O48" s="100">
        <v>1786283.63</v>
      </c>
      <c r="P48" s="100">
        <v>218800</v>
      </c>
      <c r="Q48" s="100">
        <v>1835.64</v>
      </c>
      <c r="S48" s="100">
        <v>1340736.8</v>
      </c>
      <c r="T48" s="100">
        <v>44830</v>
      </c>
      <c r="U48" s="124">
        <v>2123961.7999999998</v>
      </c>
      <c r="X48" s="124">
        <v>737894.84</v>
      </c>
      <c r="Y48" s="124">
        <v>218408.94</v>
      </c>
    </row>
    <row r="49" spans="1:28" x14ac:dyDescent="0.25">
      <c r="A49" s="56" t="s">
        <v>1922</v>
      </c>
      <c r="B49" s="123">
        <v>389059.3</v>
      </c>
      <c r="C49" s="123">
        <v>0</v>
      </c>
      <c r="D49" s="123">
        <v>51664.18</v>
      </c>
      <c r="E49" s="56">
        <v>607161.89</v>
      </c>
      <c r="F49" s="56">
        <v>166201.26</v>
      </c>
      <c r="H49" s="275">
        <v>7533.93</v>
      </c>
      <c r="J49" s="275">
        <v>166.64</v>
      </c>
      <c r="M49" s="56">
        <v>99</v>
      </c>
      <c r="N49" s="56">
        <v>2321309.19</v>
      </c>
      <c r="O49" s="100">
        <v>763401.98</v>
      </c>
      <c r="P49" s="100">
        <v>29460</v>
      </c>
      <c r="Q49" s="100">
        <v>1940.7</v>
      </c>
      <c r="S49" s="100">
        <v>849321.39</v>
      </c>
      <c r="T49" s="100">
        <v>44500</v>
      </c>
      <c r="U49" s="124">
        <v>983601.39</v>
      </c>
      <c r="X49" s="124">
        <v>455629.89</v>
      </c>
      <c r="Y49" s="124">
        <v>191237.12</v>
      </c>
    </row>
    <row r="50" spans="1:28" x14ac:dyDescent="0.25">
      <c r="A50" s="56" t="s">
        <v>1932</v>
      </c>
      <c r="B50" s="123">
        <v>627710.42000000004</v>
      </c>
      <c r="C50" s="123">
        <v>0</v>
      </c>
      <c r="D50" s="123">
        <v>31695.41</v>
      </c>
      <c r="E50" s="56">
        <v>1388900.71</v>
      </c>
      <c r="F50" s="56">
        <v>229679.23</v>
      </c>
      <c r="H50" s="275">
        <v>42351.14</v>
      </c>
      <c r="J50" s="275">
        <v>0</v>
      </c>
      <c r="M50" s="56">
        <v>4840.9399999999996</v>
      </c>
      <c r="N50" s="56">
        <v>991778.49</v>
      </c>
      <c r="O50" s="100">
        <v>750373.04</v>
      </c>
      <c r="P50" s="100">
        <v>185570</v>
      </c>
      <c r="Q50" s="100">
        <v>3837.41</v>
      </c>
      <c r="S50" s="100">
        <v>323857.5</v>
      </c>
      <c r="T50" s="100">
        <v>1004000</v>
      </c>
      <c r="U50" s="124">
        <v>518962.5</v>
      </c>
      <c r="X50" s="124">
        <v>672890.37</v>
      </c>
      <c r="Y50" s="124">
        <v>121212.55</v>
      </c>
      <c r="AB50" s="124">
        <v>88745</v>
      </c>
    </row>
    <row r="51" spans="1:28" x14ac:dyDescent="0.25">
      <c r="A51" s="56" t="s">
        <v>1933</v>
      </c>
      <c r="B51" s="123">
        <v>223369.54</v>
      </c>
      <c r="C51" s="123">
        <v>0</v>
      </c>
      <c r="D51" s="123">
        <v>90253.72</v>
      </c>
      <c r="E51" s="56">
        <v>2827954.71</v>
      </c>
      <c r="F51" s="56">
        <v>84547.09</v>
      </c>
      <c r="G51" s="275">
        <v>0</v>
      </c>
      <c r="H51" s="275">
        <v>35772.800000000003</v>
      </c>
      <c r="J51" s="275">
        <v>74.77</v>
      </c>
      <c r="M51" s="56">
        <v>30361.02</v>
      </c>
      <c r="N51" s="56">
        <v>667821.93000000005</v>
      </c>
      <c r="O51" s="100">
        <v>823999.86</v>
      </c>
      <c r="P51" s="100">
        <v>57000</v>
      </c>
      <c r="Q51" s="100">
        <v>785.39</v>
      </c>
      <c r="S51" s="100">
        <v>1080953.31</v>
      </c>
      <c r="T51" s="100">
        <v>49000</v>
      </c>
      <c r="U51" s="124">
        <v>1288073.31</v>
      </c>
      <c r="X51" s="124">
        <v>371225.35</v>
      </c>
      <c r="Y51" s="124">
        <v>228112.67</v>
      </c>
    </row>
    <row r="52" spans="1:28" x14ac:dyDescent="0.25">
      <c r="A52" s="56" t="s">
        <v>1850</v>
      </c>
      <c r="B52" s="123">
        <v>324314.5</v>
      </c>
      <c r="C52" s="123">
        <v>38285</v>
      </c>
      <c r="D52" s="123">
        <v>16933.080000000002</v>
      </c>
      <c r="E52" s="56">
        <v>911788.66</v>
      </c>
      <c r="F52" s="56">
        <v>204793.12</v>
      </c>
      <c r="G52" s="275">
        <v>10500</v>
      </c>
      <c r="H52" s="275">
        <v>8371.59</v>
      </c>
      <c r="J52" s="275">
        <v>2458</v>
      </c>
      <c r="N52" s="56">
        <v>2139773.89</v>
      </c>
      <c r="O52" s="100">
        <v>592815.63</v>
      </c>
      <c r="Q52" s="100">
        <v>1450.51</v>
      </c>
      <c r="S52" s="100">
        <v>667800</v>
      </c>
      <c r="U52" s="124">
        <v>667800</v>
      </c>
      <c r="X52" s="124">
        <v>308803.02</v>
      </c>
      <c r="Y52" s="124">
        <v>217546.09</v>
      </c>
      <c r="Z52" s="124">
        <v>3584</v>
      </c>
    </row>
    <row r="53" spans="1:28" x14ac:dyDescent="0.25">
      <c r="A53" s="56" t="s">
        <v>1851</v>
      </c>
      <c r="B53" s="123">
        <v>309575.69</v>
      </c>
      <c r="C53" s="123">
        <v>75108</v>
      </c>
      <c r="D53" s="123">
        <v>11418</v>
      </c>
      <c r="E53" s="56">
        <v>413772.16</v>
      </c>
      <c r="F53" s="56">
        <v>157241.60000000001</v>
      </c>
      <c r="G53" s="275">
        <v>5500</v>
      </c>
      <c r="H53" s="275">
        <v>7002.56</v>
      </c>
      <c r="J53" s="275">
        <v>972</v>
      </c>
      <c r="M53" s="56">
        <v>0.03</v>
      </c>
      <c r="N53" s="56">
        <v>293207.49</v>
      </c>
      <c r="O53" s="100">
        <v>493028.21</v>
      </c>
      <c r="Q53" s="100">
        <v>2122.9299999999998</v>
      </c>
      <c r="S53" s="100">
        <v>472185</v>
      </c>
      <c r="U53" s="124">
        <v>472185</v>
      </c>
      <c r="X53" s="124">
        <v>370283.12</v>
      </c>
      <c r="Y53" s="124">
        <v>92595.53</v>
      </c>
      <c r="Z53" s="124">
        <v>1821</v>
      </c>
      <c r="AB53" s="124">
        <v>84316</v>
      </c>
    </row>
    <row r="54" spans="1:28" x14ac:dyDescent="0.25">
      <c r="A54" s="56" t="s">
        <v>1852</v>
      </c>
      <c r="B54" s="123">
        <v>209543.04000000001</v>
      </c>
      <c r="C54" s="123">
        <v>41005</v>
      </c>
      <c r="D54" s="123">
        <v>33759.120000000003</v>
      </c>
      <c r="E54" s="56">
        <v>942464.85</v>
      </c>
      <c r="F54" s="56">
        <v>153837.32</v>
      </c>
      <c r="G54" s="275">
        <v>3492</v>
      </c>
      <c r="H54" s="275">
        <v>18093.84</v>
      </c>
      <c r="J54" s="275">
        <v>8825</v>
      </c>
      <c r="M54" s="56">
        <v>-260.95</v>
      </c>
      <c r="N54" s="56">
        <v>1946315.03</v>
      </c>
      <c r="O54" s="100">
        <v>1192669.56</v>
      </c>
      <c r="P54" s="100">
        <v>97050</v>
      </c>
      <c r="Q54" s="100">
        <v>1626.46</v>
      </c>
      <c r="S54" s="100">
        <v>894183</v>
      </c>
      <c r="U54" s="124">
        <v>1252503</v>
      </c>
      <c r="X54" s="124">
        <v>518425.41</v>
      </c>
      <c r="Y54" s="124">
        <v>213252.05</v>
      </c>
      <c r="Z54" s="124">
        <v>612</v>
      </c>
      <c r="AB54" s="124">
        <v>33052</v>
      </c>
    </row>
    <row r="55" spans="1:28" x14ac:dyDescent="0.25">
      <c r="A55" s="56" t="s">
        <v>1853</v>
      </c>
      <c r="B55" s="123">
        <v>512853.28</v>
      </c>
      <c r="C55" s="123">
        <v>73694.5</v>
      </c>
      <c r="D55" s="123">
        <v>75152.83</v>
      </c>
      <c r="E55" s="56">
        <v>903192.62</v>
      </c>
      <c r="F55" s="56">
        <v>439056.09</v>
      </c>
      <c r="G55" s="275">
        <v>10500</v>
      </c>
      <c r="H55" s="275">
        <v>38736.17</v>
      </c>
      <c r="J55" s="275">
        <v>6227</v>
      </c>
      <c r="M55" s="56">
        <v>2869.81</v>
      </c>
      <c r="N55" s="56">
        <v>2217512.62</v>
      </c>
      <c r="O55" s="100">
        <v>1915712.96</v>
      </c>
      <c r="P55" s="100">
        <v>53630</v>
      </c>
      <c r="Q55" s="100">
        <v>2863.75</v>
      </c>
      <c r="S55" s="100">
        <v>1469676</v>
      </c>
      <c r="U55" s="124">
        <v>1893396</v>
      </c>
      <c r="X55" s="124">
        <v>733268.96</v>
      </c>
      <c r="Y55" s="124">
        <v>220471.1</v>
      </c>
      <c r="AB55" s="124">
        <v>22600</v>
      </c>
    </row>
    <row r="56" spans="1:28" x14ac:dyDescent="0.25">
      <c r="A56" s="56" t="s">
        <v>1854</v>
      </c>
      <c r="B56" s="123">
        <v>421980.09</v>
      </c>
      <c r="C56" s="123">
        <v>81664.5</v>
      </c>
      <c r="D56" s="123">
        <v>56093.11</v>
      </c>
      <c r="E56" s="56">
        <v>857326.03</v>
      </c>
      <c r="F56" s="56">
        <v>157128.98000000001</v>
      </c>
      <c r="G56" s="275">
        <v>5900</v>
      </c>
      <c r="H56" s="275">
        <v>24415.64</v>
      </c>
      <c r="J56" s="275">
        <v>6581</v>
      </c>
      <c r="M56" s="56">
        <v>4500</v>
      </c>
      <c r="N56" s="56">
        <v>1921030.3</v>
      </c>
      <c r="O56" s="100">
        <v>1521813.5</v>
      </c>
      <c r="P56" s="100">
        <v>109286</v>
      </c>
      <c r="Q56" s="100">
        <v>1884.72</v>
      </c>
      <c r="S56" s="100">
        <v>1027029</v>
      </c>
      <c r="U56" s="124">
        <v>1402869</v>
      </c>
      <c r="X56" s="124">
        <v>687250.57</v>
      </c>
      <c r="Y56" s="124">
        <v>240305.64</v>
      </c>
      <c r="Z56" s="124">
        <v>50</v>
      </c>
    </row>
    <row r="57" spans="1:28" x14ac:dyDescent="0.25">
      <c r="A57" s="56" t="s">
        <v>1855</v>
      </c>
      <c r="B57" s="123">
        <v>301691.76</v>
      </c>
      <c r="C57" s="123">
        <v>30641</v>
      </c>
      <c r="D57" s="123">
        <v>25847.55</v>
      </c>
      <c r="E57" s="56">
        <v>783052.31</v>
      </c>
      <c r="F57" s="56">
        <v>216616.54</v>
      </c>
      <c r="G57" s="275">
        <v>5649</v>
      </c>
      <c r="H57" s="275">
        <v>23047.47</v>
      </c>
      <c r="J57" s="275">
        <v>1478</v>
      </c>
      <c r="M57" s="56">
        <v>1483.25</v>
      </c>
      <c r="N57" s="56">
        <v>1915444.77</v>
      </c>
      <c r="O57" s="100">
        <v>1269660.6299999999</v>
      </c>
      <c r="P57" s="100">
        <v>33092</v>
      </c>
      <c r="Q57" s="100">
        <v>2315.81</v>
      </c>
      <c r="S57" s="100">
        <v>1385334</v>
      </c>
      <c r="U57" s="124">
        <v>1640694</v>
      </c>
      <c r="X57" s="124">
        <v>832558.39</v>
      </c>
      <c r="Y57" s="124">
        <v>263457.48</v>
      </c>
      <c r="Z57" s="124">
        <v>2847</v>
      </c>
      <c r="AB57" s="124">
        <v>6466</v>
      </c>
    </row>
    <row r="58" spans="1:28" x14ac:dyDescent="0.25">
      <c r="A58" s="56" t="s">
        <v>1856</v>
      </c>
      <c r="B58" s="123">
        <v>185893.63</v>
      </c>
      <c r="C58" s="123">
        <v>30657.5</v>
      </c>
      <c r="D58" s="123">
        <v>28612.89</v>
      </c>
      <c r="E58" s="56">
        <v>754686.05</v>
      </c>
      <c r="F58" s="56">
        <v>204980.09</v>
      </c>
      <c r="G58" s="275">
        <v>12784</v>
      </c>
      <c r="H58" s="275">
        <v>15353.59</v>
      </c>
      <c r="J58" s="275">
        <v>1809</v>
      </c>
      <c r="M58" s="56">
        <v>-6.88</v>
      </c>
      <c r="N58" s="56">
        <v>1650781.62</v>
      </c>
      <c r="O58" s="100">
        <v>1119525.3999999999</v>
      </c>
      <c r="P58" s="100">
        <v>20188</v>
      </c>
      <c r="Q58" s="100">
        <v>1776.83</v>
      </c>
      <c r="S58" s="100">
        <v>534183</v>
      </c>
      <c r="U58" s="124">
        <v>831303</v>
      </c>
      <c r="X58" s="124">
        <v>545144.43999999994</v>
      </c>
      <c r="Y58" s="124">
        <v>218273.41</v>
      </c>
      <c r="Z58" s="124">
        <v>1042</v>
      </c>
      <c r="AB58" s="124">
        <v>74025</v>
      </c>
    </row>
    <row r="59" spans="1:28" x14ac:dyDescent="0.25">
      <c r="A59" s="56" t="s">
        <v>1857</v>
      </c>
      <c r="B59" s="123">
        <v>75769.289999999994</v>
      </c>
      <c r="C59" s="123">
        <v>40773</v>
      </c>
      <c r="D59" s="123">
        <v>30708.639999999999</v>
      </c>
      <c r="E59" s="56">
        <v>980532.61</v>
      </c>
      <c r="F59" s="56">
        <v>177276.4</v>
      </c>
      <c r="H59" s="275">
        <v>19281.68</v>
      </c>
      <c r="J59" s="275">
        <v>1522</v>
      </c>
      <c r="N59" s="56">
        <v>2032099.69</v>
      </c>
      <c r="O59" s="100">
        <v>1264264.69</v>
      </c>
      <c r="Q59" s="100">
        <v>889.65</v>
      </c>
      <c r="S59" s="100">
        <v>662508</v>
      </c>
      <c r="U59" s="124">
        <v>1146348</v>
      </c>
      <c r="X59" s="124">
        <v>476021.65</v>
      </c>
      <c r="Y59" s="124">
        <v>233046.5</v>
      </c>
      <c r="Z59" s="124">
        <v>519</v>
      </c>
      <c r="AB59" s="124">
        <v>4700</v>
      </c>
    </row>
    <row r="60" spans="1:28" x14ac:dyDescent="0.25">
      <c r="A60" s="56" t="s">
        <v>1858</v>
      </c>
      <c r="B60" s="123">
        <v>169594.04</v>
      </c>
      <c r="C60" s="123">
        <v>96679</v>
      </c>
      <c r="D60" s="123">
        <v>36750</v>
      </c>
      <c r="E60" s="56">
        <v>1555523.13</v>
      </c>
      <c r="F60" s="56">
        <v>174205.41</v>
      </c>
      <c r="G60" s="275">
        <v>21900</v>
      </c>
      <c r="H60" s="275">
        <v>72800.25</v>
      </c>
      <c r="J60" s="275">
        <v>7008</v>
      </c>
      <c r="M60" s="56">
        <v>-5033.16</v>
      </c>
      <c r="N60" s="56">
        <v>1174038.5</v>
      </c>
      <c r="O60" s="100">
        <v>2075053.91</v>
      </c>
      <c r="P60" s="100">
        <v>68280</v>
      </c>
      <c r="Q60" s="100">
        <v>1688.66</v>
      </c>
      <c r="S60" s="100">
        <v>915579</v>
      </c>
      <c r="U60" s="124">
        <v>1492179</v>
      </c>
      <c r="W60" s="124">
        <v>9784</v>
      </c>
      <c r="X60" s="124">
        <v>932163.82</v>
      </c>
      <c r="Y60" s="124">
        <v>247353.15</v>
      </c>
      <c r="Z60" s="124">
        <v>3053</v>
      </c>
    </row>
    <row r="61" spans="1:28" x14ac:dyDescent="0.25">
      <c r="A61" s="56" t="s">
        <v>1859</v>
      </c>
      <c r="B61" s="123">
        <v>717355.93</v>
      </c>
      <c r="C61" s="123">
        <v>232031.5</v>
      </c>
      <c r="D61" s="123">
        <v>43658.12</v>
      </c>
      <c r="E61" s="56">
        <v>1107504.3</v>
      </c>
      <c r="F61" s="56">
        <v>662205.61</v>
      </c>
      <c r="G61" s="275">
        <v>24565</v>
      </c>
      <c r="H61" s="275">
        <v>39380.83</v>
      </c>
      <c r="J61" s="275">
        <v>8079</v>
      </c>
      <c r="M61" s="56">
        <v>-25.82</v>
      </c>
      <c r="N61" s="56">
        <v>3795531.45</v>
      </c>
      <c r="O61" s="100">
        <v>2551167.7599999998</v>
      </c>
      <c r="P61" s="100">
        <v>164120</v>
      </c>
      <c r="Q61" s="100">
        <v>4055.73</v>
      </c>
      <c r="S61" s="100">
        <v>1177670</v>
      </c>
      <c r="U61" s="124">
        <v>1944090</v>
      </c>
      <c r="X61" s="124">
        <v>1086576.75</v>
      </c>
      <c r="Y61" s="124">
        <v>373012.3</v>
      </c>
      <c r="AB61" s="124">
        <v>20500</v>
      </c>
    </row>
    <row r="62" spans="1:28" x14ac:dyDescent="0.25">
      <c r="A62" s="56" t="s">
        <v>1860</v>
      </c>
      <c r="B62" s="123">
        <v>144154.45000000001</v>
      </c>
      <c r="C62" s="123">
        <v>67507</v>
      </c>
      <c r="D62" s="123">
        <v>48166.080000000002</v>
      </c>
      <c r="E62" s="56">
        <v>573290.46</v>
      </c>
      <c r="F62" s="56">
        <v>211855.46</v>
      </c>
      <c r="G62" s="275">
        <v>46588</v>
      </c>
      <c r="H62" s="275">
        <v>28464.97</v>
      </c>
      <c r="J62" s="275">
        <v>4985.34</v>
      </c>
      <c r="M62" s="56">
        <v>0</v>
      </c>
      <c r="N62" s="56">
        <v>1606269.64</v>
      </c>
      <c r="O62" s="100">
        <v>1358231.4</v>
      </c>
      <c r="P62" s="100">
        <v>131320</v>
      </c>
      <c r="Q62" s="100">
        <v>1067.1099999999999</v>
      </c>
      <c r="S62" s="100">
        <v>773807.5</v>
      </c>
      <c r="T62" s="100">
        <v>20000</v>
      </c>
      <c r="U62" s="124">
        <v>1141007.5</v>
      </c>
      <c r="W62" s="124">
        <v>440</v>
      </c>
      <c r="X62" s="124">
        <v>799514.8</v>
      </c>
      <c r="Y62" s="124">
        <v>232654.12</v>
      </c>
      <c r="Z62" s="124">
        <v>932</v>
      </c>
    </row>
    <row r="63" spans="1:28" x14ac:dyDescent="0.25">
      <c r="A63" s="56" t="s">
        <v>1861</v>
      </c>
      <c r="B63" s="123">
        <v>196350.05</v>
      </c>
      <c r="C63" s="123">
        <v>103806</v>
      </c>
      <c r="D63" s="123">
        <v>32595.83</v>
      </c>
      <c r="E63" s="56">
        <v>528091.38</v>
      </c>
      <c r="F63" s="56">
        <v>163416.07</v>
      </c>
      <c r="G63" s="275">
        <v>11200</v>
      </c>
      <c r="H63" s="275">
        <v>24371.99</v>
      </c>
      <c r="J63" s="275">
        <v>11996.01</v>
      </c>
      <c r="M63" s="56">
        <v>800</v>
      </c>
      <c r="N63" s="56">
        <v>2640334.33</v>
      </c>
      <c r="O63" s="100">
        <v>1112298.55</v>
      </c>
      <c r="Q63" s="100">
        <v>1492.16</v>
      </c>
      <c r="S63" s="100">
        <v>996792</v>
      </c>
      <c r="U63" s="124">
        <v>996792</v>
      </c>
      <c r="W63" s="124">
        <v>800</v>
      </c>
      <c r="X63" s="124">
        <v>702027.14</v>
      </c>
      <c r="Y63" s="124">
        <v>125414.9</v>
      </c>
      <c r="Z63" s="124">
        <v>2911</v>
      </c>
      <c r="AB63" s="124">
        <v>9740</v>
      </c>
    </row>
    <row r="64" spans="1:28" x14ac:dyDescent="0.25">
      <c r="A64" s="56" t="s">
        <v>1923</v>
      </c>
      <c r="B64" s="123">
        <v>122608.48</v>
      </c>
      <c r="C64" s="123">
        <v>51339</v>
      </c>
      <c r="D64" s="123">
        <v>10982.11</v>
      </c>
      <c r="E64" s="56">
        <v>1700692.07</v>
      </c>
      <c r="F64" s="56">
        <v>183407.63</v>
      </c>
      <c r="G64" s="275">
        <v>11020</v>
      </c>
      <c r="H64" s="275">
        <v>17645.009999999998</v>
      </c>
      <c r="J64" s="275">
        <v>2288</v>
      </c>
      <c r="N64" s="56">
        <v>2029021.21</v>
      </c>
      <c r="O64" s="100">
        <v>727675.74</v>
      </c>
      <c r="P64" s="100">
        <v>16576</v>
      </c>
      <c r="Q64" s="100">
        <v>1239.27</v>
      </c>
      <c r="S64" s="100">
        <v>599697</v>
      </c>
      <c r="U64" s="124">
        <v>599697</v>
      </c>
      <c r="X64" s="124">
        <v>630866.11</v>
      </c>
      <c r="Y64" s="124">
        <v>265861.05</v>
      </c>
      <c r="Z64" s="124">
        <v>1396</v>
      </c>
      <c r="AB64" s="124">
        <v>12731</v>
      </c>
    </row>
    <row r="65" spans="1:28" x14ac:dyDescent="0.25">
      <c r="A65" s="56" t="s">
        <v>1862</v>
      </c>
      <c r="B65" s="123">
        <v>411554.94</v>
      </c>
      <c r="C65" s="123">
        <v>0</v>
      </c>
      <c r="D65" s="123">
        <v>15095.71</v>
      </c>
      <c r="E65" s="56">
        <v>2442896.34</v>
      </c>
      <c r="F65" s="56">
        <v>1862.3</v>
      </c>
      <c r="G65" s="275">
        <v>15573</v>
      </c>
      <c r="H65" s="275">
        <v>21690</v>
      </c>
      <c r="J65" s="275">
        <v>0</v>
      </c>
      <c r="M65" s="56">
        <v>6224.94</v>
      </c>
      <c r="N65" s="56">
        <v>849648.43</v>
      </c>
      <c r="O65" s="100">
        <v>910678.18</v>
      </c>
      <c r="P65" s="100">
        <v>30100</v>
      </c>
      <c r="Q65" s="100">
        <v>1849.78</v>
      </c>
      <c r="S65" s="100">
        <v>1350630</v>
      </c>
      <c r="T65" s="100">
        <v>62040</v>
      </c>
      <c r="U65" s="124">
        <v>1705030</v>
      </c>
      <c r="X65" s="124">
        <v>544120.05000000005</v>
      </c>
      <c r="Y65" s="124">
        <v>149748.28</v>
      </c>
    </row>
    <row r="66" spans="1:28" x14ac:dyDescent="0.25">
      <c r="A66" s="56" t="s">
        <v>1863</v>
      </c>
      <c r="B66" s="123">
        <v>545016.37</v>
      </c>
      <c r="C66" s="123">
        <v>0</v>
      </c>
      <c r="D66" s="123">
        <v>19425.47</v>
      </c>
      <c r="E66" s="56">
        <v>714933.49</v>
      </c>
      <c r="F66" s="56">
        <v>46141.35</v>
      </c>
      <c r="J66" s="275">
        <v>0</v>
      </c>
      <c r="M66" s="56">
        <v>-32976.04</v>
      </c>
      <c r="N66" s="56">
        <v>2366925.61</v>
      </c>
      <c r="O66" s="100">
        <v>786430.24</v>
      </c>
      <c r="P66" s="100">
        <v>107260</v>
      </c>
      <c r="Q66" s="100">
        <v>3354.86</v>
      </c>
      <c r="S66" s="100">
        <v>1197888</v>
      </c>
      <c r="T66" s="100">
        <v>18040</v>
      </c>
      <c r="U66" s="124">
        <v>1215888</v>
      </c>
      <c r="X66" s="124">
        <v>508380.92</v>
      </c>
      <c r="Y66" s="124">
        <v>182586.56</v>
      </c>
    </row>
    <row r="67" spans="1:28" x14ac:dyDescent="0.25">
      <c r="A67" s="56" t="s">
        <v>1864</v>
      </c>
      <c r="B67" s="123">
        <v>318971.51</v>
      </c>
      <c r="C67" s="123">
        <v>0</v>
      </c>
      <c r="D67" s="123">
        <v>75429.31</v>
      </c>
      <c r="E67" s="56">
        <v>686962.29</v>
      </c>
      <c r="F67" s="56">
        <v>61198.11</v>
      </c>
      <c r="G67" s="275">
        <v>8450</v>
      </c>
      <c r="H67" s="275">
        <v>23183.79</v>
      </c>
      <c r="J67" s="275">
        <v>0</v>
      </c>
      <c r="M67" s="56">
        <v>-16759.05</v>
      </c>
      <c r="N67" s="56">
        <v>1982889.72</v>
      </c>
      <c r="O67" s="100">
        <v>979919.65</v>
      </c>
      <c r="P67" s="100">
        <v>28625</v>
      </c>
      <c r="Q67" s="100">
        <v>1998.95</v>
      </c>
      <c r="S67" s="100">
        <v>1160406</v>
      </c>
      <c r="T67" s="100">
        <v>18000</v>
      </c>
      <c r="U67" s="124">
        <v>1510620</v>
      </c>
      <c r="W67" s="124">
        <v>1224</v>
      </c>
      <c r="X67" s="124">
        <v>775097.52</v>
      </c>
      <c r="Y67" s="124">
        <v>161837.18</v>
      </c>
    </row>
    <row r="68" spans="1:28" x14ac:dyDescent="0.25">
      <c r="A68" s="56" t="s">
        <v>1865</v>
      </c>
      <c r="B68" s="123">
        <v>358484.73</v>
      </c>
      <c r="C68" s="123">
        <v>0</v>
      </c>
      <c r="D68" s="123">
        <v>70843.83</v>
      </c>
      <c r="E68" s="56">
        <v>855063.86</v>
      </c>
      <c r="F68" s="56">
        <v>71903.87</v>
      </c>
      <c r="G68" s="275">
        <v>13214</v>
      </c>
      <c r="H68" s="275">
        <v>16063.98</v>
      </c>
      <c r="J68" s="275">
        <v>0</v>
      </c>
      <c r="M68" s="56">
        <v>6742.26</v>
      </c>
      <c r="N68" s="56">
        <v>2283492.7400000002</v>
      </c>
      <c r="O68" s="100">
        <v>775886.67</v>
      </c>
      <c r="P68" s="100">
        <v>35818</v>
      </c>
      <c r="Q68" s="100">
        <v>2155.69</v>
      </c>
      <c r="S68" s="100">
        <v>1429359</v>
      </c>
      <c r="T68" s="100">
        <v>18020</v>
      </c>
      <c r="U68" s="124">
        <v>1649411</v>
      </c>
      <c r="X68" s="124">
        <v>559485.80000000005</v>
      </c>
      <c r="Y68" s="124">
        <v>222693.54</v>
      </c>
    </row>
    <row r="69" spans="1:28" x14ac:dyDescent="0.25">
      <c r="A69" s="56" t="s">
        <v>1920</v>
      </c>
      <c r="B69" s="123">
        <v>222354.28</v>
      </c>
      <c r="C69" s="123">
        <v>0</v>
      </c>
      <c r="D69" s="123">
        <v>24328.39</v>
      </c>
      <c r="E69" s="56">
        <v>676630.63</v>
      </c>
      <c r="F69" s="56">
        <v>68797.990000000005</v>
      </c>
      <c r="G69" s="275">
        <v>11666</v>
      </c>
      <c r="H69" s="275">
        <v>15744.82</v>
      </c>
      <c r="M69" s="56">
        <v>-27179.32</v>
      </c>
      <c r="N69" s="56">
        <v>355552.49</v>
      </c>
      <c r="O69" s="100">
        <v>623867.27</v>
      </c>
      <c r="P69" s="100">
        <v>22062</v>
      </c>
      <c r="Q69" s="100">
        <v>1430.59</v>
      </c>
      <c r="S69" s="100">
        <v>531000</v>
      </c>
      <c r="U69" s="124">
        <v>656840</v>
      </c>
      <c r="X69" s="124">
        <v>526253.46</v>
      </c>
      <c r="Y69" s="124">
        <v>154366.94</v>
      </c>
    </row>
    <row r="70" spans="1:28" x14ac:dyDescent="0.25">
      <c r="A70" s="56" t="s">
        <v>1866</v>
      </c>
      <c r="B70" s="123">
        <v>277000.74</v>
      </c>
      <c r="C70" s="123">
        <v>0</v>
      </c>
      <c r="D70" s="123">
        <v>31598.38</v>
      </c>
      <c r="E70" s="56">
        <v>159576.57</v>
      </c>
      <c r="F70" s="56">
        <v>218253.1</v>
      </c>
      <c r="G70" s="275">
        <v>0</v>
      </c>
      <c r="H70" s="275">
        <v>0</v>
      </c>
      <c r="I70" s="275">
        <v>0</v>
      </c>
      <c r="J70" s="275">
        <v>1082.44</v>
      </c>
      <c r="M70" s="56">
        <v>218932.84</v>
      </c>
      <c r="N70" s="56">
        <v>547255.34</v>
      </c>
      <c r="O70" s="100">
        <v>1316129.1000000001</v>
      </c>
      <c r="P70" s="100">
        <v>53760</v>
      </c>
      <c r="Q70" s="100">
        <v>667.07</v>
      </c>
      <c r="S70" s="100">
        <v>931482</v>
      </c>
      <c r="T70" s="100">
        <v>122815</v>
      </c>
      <c r="U70" s="124">
        <v>1166802</v>
      </c>
      <c r="X70" s="124">
        <v>941416.17</v>
      </c>
      <c r="Y70" s="124">
        <v>109410.04</v>
      </c>
    </row>
    <row r="71" spans="1:28" x14ac:dyDescent="0.25">
      <c r="A71" s="56" t="s">
        <v>1867</v>
      </c>
      <c r="B71" s="123">
        <v>931627.82</v>
      </c>
      <c r="C71" s="123">
        <v>16200</v>
      </c>
      <c r="D71" s="123">
        <v>50404.23</v>
      </c>
      <c r="E71" s="56">
        <v>394669.78</v>
      </c>
      <c r="F71" s="56">
        <v>226959.49</v>
      </c>
      <c r="G71" s="275">
        <v>4900</v>
      </c>
      <c r="H71" s="275">
        <v>141216.47</v>
      </c>
      <c r="J71" s="275">
        <v>151</v>
      </c>
      <c r="M71" s="56">
        <v>313080.37</v>
      </c>
      <c r="N71" s="56">
        <v>2767861</v>
      </c>
      <c r="O71" s="100">
        <v>2305220.2400000002</v>
      </c>
      <c r="P71" s="100">
        <v>46185</v>
      </c>
      <c r="Q71" s="100">
        <v>1827.16</v>
      </c>
      <c r="S71" s="100">
        <v>1366059.29</v>
      </c>
      <c r="T71" s="100">
        <v>40115</v>
      </c>
      <c r="U71" s="124">
        <v>2175359.29</v>
      </c>
      <c r="X71" s="124">
        <v>859131.51</v>
      </c>
      <c r="Y71" s="124">
        <v>257851.62</v>
      </c>
      <c r="AB71" s="124">
        <v>20930</v>
      </c>
    </row>
    <row r="72" spans="1:28" x14ac:dyDescent="0.25">
      <c r="A72" s="56" t="s">
        <v>1868</v>
      </c>
      <c r="B72" s="123">
        <v>201863.37</v>
      </c>
      <c r="C72" s="123">
        <v>0</v>
      </c>
      <c r="D72" s="123">
        <v>29213.69</v>
      </c>
      <c r="E72" s="56">
        <v>66004.72</v>
      </c>
      <c r="F72" s="56">
        <v>173607.4</v>
      </c>
      <c r="G72" s="275">
        <v>0</v>
      </c>
      <c r="H72" s="275">
        <v>25337.65</v>
      </c>
      <c r="J72" s="275">
        <v>108.28</v>
      </c>
      <c r="M72" s="56">
        <v>93755.12</v>
      </c>
      <c r="N72" s="56">
        <v>432862.99</v>
      </c>
      <c r="O72" s="100">
        <v>737795.87</v>
      </c>
      <c r="P72" s="100">
        <v>37312</v>
      </c>
      <c r="Q72" s="100">
        <v>521.87</v>
      </c>
      <c r="S72" s="100">
        <v>1055061</v>
      </c>
      <c r="T72" s="100">
        <v>234215</v>
      </c>
      <c r="U72" s="124">
        <v>1067061</v>
      </c>
      <c r="X72" s="124">
        <v>714535.28</v>
      </c>
      <c r="Y72" s="124">
        <v>102131.51</v>
      </c>
    </row>
    <row r="73" spans="1:28" x14ac:dyDescent="0.25">
      <c r="A73" s="56" t="s">
        <v>1869</v>
      </c>
      <c r="B73" s="123">
        <v>166579.24</v>
      </c>
      <c r="C73" s="123">
        <v>0</v>
      </c>
      <c r="D73" s="123">
        <v>26796.19</v>
      </c>
      <c r="E73" s="56">
        <v>404195.4</v>
      </c>
      <c r="F73" s="56">
        <v>130272.16</v>
      </c>
      <c r="G73" s="275">
        <v>0</v>
      </c>
      <c r="H73" s="275">
        <v>24615.33</v>
      </c>
      <c r="J73" s="275">
        <v>1100.47</v>
      </c>
      <c r="M73" s="56">
        <v>45320</v>
      </c>
      <c r="N73" s="56">
        <v>923490.75</v>
      </c>
      <c r="O73" s="100">
        <v>926165.25</v>
      </c>
      <c r="P73" s="100">
        <v>29022</v>
      </c>
      <c r="Q73" s="100">
        <v>768.9</v>
      </c>
      <c r="S73" s="100">
        <v>1211810.8999999999</v>
      </c>
      <c r="T73" s="100">
        <v>259895</v>
      </c>
      <c r="U73" s="124">
        <v>1545870.9</v>
      </c>
      <c r="X73" s="124">
        <v>668992</v>
      </c>
      <c r="Y73" s="124">
        <v>126830.09</v>
      </c>
    </row>
    <row r="74" spans="1:28" x14ac:dyDescent="0.25">
      <c r="A74" s="56" t="s">
        <v>1870</v>
      </c>
      <c r="B74" s="123">
        <v>205869.77</v>
      </c>
      <c r="C74" s="123">
        <v>0</v>
      </c>
      <c r="D74" s="123">
        <v>24152.79</v>
      </c>
      <c r="E74" s="56">
        <v>109414.26</v>
      </c>
      <c r="F74" s="56">
        <v>174738.98</v>
      </c>
      <c r="G74" s="275">
        <v>0</v>
      </c>
      <c r="H74" s="275">
        <v>28924.1</v>
      </c>
      <c r="J74" s="275">
        <v>323.29000000000002</v>
      </c>
      <c r="M74" s="56">
        <v>70640.83</v>
      </c>
      <c r="N74" s="56">
        <v>599181.84</v>
      </c>
      <c r="O74" s="100">
        <v>1126909.69</v>
      </c>
      <c r="P74" s="100">
        <v>40000</v>
      </c>
      <c r="Q74" s="100">
        <v>777.23</v>
      </c>
      <c r="S74" s="100">
        <v>966797.2</v>
      </c>
      <c r="T74" s="100">
        <v>35220</v>
      </c>
      <c r="U74" s="124">
        <v>1204547.2</v>
      </c>
      <c r="V74" s="124">
        <v>1504</v>
      </c>
      <c r="W74" s="124">
        <v>3248</v>
      </c>
      <c r="X74" s="124">
        <v>591815.79</v>
      </c>
      <c r="Y74" s="124">
        <v>81737.210000000006</v>
      </c>
      <c r="Z74" s="124">
        <v>34228.5</v>
      </c>
    </row>
    <row r="75" spans="1:28" x14ac:dyDescent="0.25">
      <c r="A75" s="56" t="s">
        <v>1871</v>
      </c>
      <c r="B75" s="123">
        <v>255207.14</v>
      </c>
      <c r="C75" s="123">
        <v>0</v>
      </c>
      <c r="D75" s="123">
        <v>47149.68</v>
      </c>
      <c r="E75" s="56">
        <v>180423.37</v>
      </c>
      <c r="F75" s="56">
        <v>217685.12</v>
      </c>
      <c r="G75" s="275">
        <v>0</v>
      </c>
      <c r="H75" s="275">
        <v>43552.41</v>
      </c>
      <c r="J75" s="275">
        <v>0</v>
      </c>
      <c r="M75" s="56">
        <v>139101.1</v>
      </c>
      <c r="N75" s="56">
        <v>1832865.74</v>
      </c>
      <c r="O75" s="100">
        <v>1224229.77</v>
      </c>
      <c r="P75" s="100">
        <v>22530</v>
      </c>
      <c r="Q75" s="100">
        <v>1585.72</v>
      </c>
      <c r="S75" s="100">
        <v>1288524</v>
      </c>
      <c r="T75" s="100">
        <v>397539</v>
      </c>
      <c r="U75" s="124">
        <v>1656344</v>
      </c>
      <c r="X75" s="124">
        <v>844604.93</v>
      </c>
      <c r="Y75" s="124">
        <v>167132.45000000001</v>
      </c>
      <c r="AB75" s="124">
        <v>500</v>
      </c>
    </row>
    <row r="76" spans="1:28" x14ac:dyDescent="0.25">
      <c r="A76" s="56" t="s">
        <v>1872</v>
      </c>
      <c r="B76" s="123">
        <v>137754.47</v>
      </c>
      <c r="C76" s="123">
        <v>0</v>
      </c>
      <c r="D76" s="123">
        <v>32481.63</v>
      </c>
      <c r="E76" s="56">
        <v>768102.22</v>
      </c>
      <c r="F76" s="56">
        <v>98048.68</v>
      </c>
      <c r="H76" s="275">
        <v>79969.009999999995</v>
      </c>
      <c r="J76" s="275">
        <v>7.9</v>
      </c>
      <c r="N76" s="56">
        <v>1701541.88</v>
      </c>
      <c r="O76" s="100">
        <v>904109.79</v>
      </c>
      <c r="P76" s="100">
        <v>21600</v>
      </c>
      <c r="Q76" s="100">
        <v>581.38</v>
      </c>
      <c r="S76" s="100">
        <v>868881</v>
      </c>
      <c r="T76" s="100">
        <v>21500</v>
      </c>
      <c r="U76" s="124">
        <v>1255851</v>
      </c>
      <c r="X76" s="124">
        <v>396743.1</v>
      </c>
      <c r="Y76" s="124">
        <v>116925.73</v>
      </c>
      <c r="AB76" s="124">
        <v>7928</v>
      </c>
    </row>
    <row r="77" spans="1:28" x14ac:dyDescent="0.25">
      <c r="A77" s="56" t="s">
        <v>1873</v>
      </c>
      <c r="B77" s="123">
        <v>233351.07</v>
      </c>
      <c r="C77" s="123">
        <v>0</v>
      </c>
      <c r="D77" s="123">
        <v>102685.37</v>
      </c>
      <c r="E77" s="56">
        <v>1111086.43</v>
      </c>
      <c r="F77" s="56">
        <v>110614.26</v>
      </c>
      <c r="G77" s="275">
        <v>0</v>
      </c>
      <c r="H77" s="275">
        <v>19704.5</v>
      </c>
      <c r="J77" s="275">
        <v>17.89</v>
      </c>
      <c r="M77" s="56">
        <v>-36</v>
      </c>
      <c r="N77" s="56">
        <v>2052419.41</v>
      </c>
      <c r="O77" s="100">
        <v>1624083.39</v>
      </c>
      <c r="P77" s="100">
        <v>136310</v>
      </c>
      <c r="Q77" s="100">
        <v>1966.6</v>
      </c>
      <c r="S77" s="100">
        <v>1473593</v>
      </c>
      <c r="T77" s="100">
        <v>1500</v>
      </c>
      <c r="U77" s="124">
        <v>2183934</v>
      </c>
      <c r="X77" s="124">
        <v>763149.17</v>
      </c>
      <c r="Y77" s="124">
        <v>53285.21</v>
      </c>
      <c r="AB77" s="124">
        <v>7840</v>
      </c>
    </row>
    <row r="78" spans="1:28" x14ac:dyDescent="0.25">
      <c r="A78" s="56" t="s">
        <v>1874</v>
      </c>
      <c r="B78" s="123">
        <v>302548.96000000002</v>
      </c>
      <c r="C78" s="123">
        <v>71294</v>
      </c>
      <c r="D78" s="123">
        <v>9354.6200000000008</v>
      </c>
      <c r="E78" s="56">
        <v>312298.03999999998</v>
      </c>
      <c r="F78" s="56">
        <v>71804.08</v>
      </c>
      <c r="G78" s="275">
        <v>500</v>
      </c>
      <c r="H78" s="275">
        <v>53419.79</v>
      </c>
      <c r="J78" s="275">
        <v>660.68</v>
      </c>
      <c r="M78" s="56">
        <v>1070</v>
      </c>
      <c r="N78" s="56">
        <v>2038156.59</v>
      </c>
      <c r="O78" s="100">
        <v>1177423.26</v>
      </c>
      <c r="P78" s="100">
        <v>100000</v>
      </c>
      <c r="Q78" s="100">
        <v>1535.24</v>
      </c>
      <c r="S78" s="100">
        <v>1023391.5</v>
      </c>
      <c r="T78" s="100">
        <v>85423.23</v>
      </c>
      <c r="U78" s="124">
        <v>1472186.5</v>
      </c>
      <c r="X78" s="124">
        <v>754098.48</v>
      </c>
      <c r="Y78" s="124">
        <v>48500.37</v>
      </c>
    </row>
    <row r="79" spans="1:28" x14ac:dyDescent="0.25">
      <c r="A79" s="56" t="s">
        <v>1875</v>
      </c>
      <c r="B79" s="123">
        <v>464474.57</v>
      </c>
      <c r="C79" s="123">
        <v>0</v>
      </c>
      <c r="D79" s="123">
        <v>6984.78</v>
      </c>
      <c r="E79" s="56">
        <v>885921.84</v>
      </c>
      <c r="F79" s="56">
        <v>21683.46</v>
      </c>
      <c r="H79" s="275">
        <v>57115.01</v>
      </c>
      <c r="J79" s="275">
        <v>10</v>
      </c>
      <c r="M79" s="56">
        <v>-10029</v>
      </c>
      <c r="N79" s="56">
        <v>2089445.48</v>
      </c>
      <c r="O79" s="100">
        <v>1050383.3799999999</v>
      </c>
      <c r="P79" s="100">
        <v>13300</v>
      </c>
      <c r="Q79" s="100">
        <v>1740.3</v>
      </c>
      <c r="S79" s="100">
        <v>1020723</v>
      </c>
      <c r="T79" s="100">
        <v>8874</v>
      </c>
      <c r="U79" s="124">
        <v>1327898</v>
      </c>
      <c r="X79" s="124">
        <v>477072.92</v>
      </c>
      <c r="Y79" s="124">
        <v>145415.96</v>
      </c>
      <c r="AB79" s="124">
        <v>8556</v>
      </c>
    </row>
    <row r="80" spans="1:28" x14ac:dyDescent="0.25">
      <c r="A80" s="56" t="s">
        <v>1876</v>
      </c>
      <c r="B80" s="123">
        <v>853555.97</v>
      </c>
      <c r="C80" s="123">
        <v>37243</v>
      </c>
      <c r="D80" s="123">
        <v>20167.47</v>
      </c>
      <c r="E80" s="56">
        <v>428849.91999999998</v>
      </c>
      <c r="F80" s="56">
        <v>87991.01</v>
      </c>
      <c r="G80" s="275">
        <v>63023</v>
      </c>
      <c r="H80" s="275">
        <v>9707.2199999999993</v>
      </c>
      <c r="J80" s="275">
        <v>10</v>
      </c>
      <c r="M80" s="56">
        <v>-562.67999999999995</v>
      </c>
      <c r="N80" s="56">
        <v>1725194.64</v>
      </c>
      <c r="O80" s="100">
        <v>1448515.85</v>
      </c>
      <c r="S80" s="100">
        <v>596498</v>
      </c>
      <c r="T80" s="100">
        <v>3900</v>
      </c>
      <c r="U80" s="124">
        <v>1245083</v>
      </c>
      <c r="X80" s="124">
        <v>333152.3</v>
      </c>
      <c r="Y80" s="124">
        <v>134093.46</v>
      </c>
      <c r="AB80" s="124">
        <v>18278</v>
      </c>
    </row>
    <row r="81" spans="1:28" x14ac:dyDescent="0.25">
      <c r="A81" s="56" t="s">
        <v>1877</v>
      </c>
      <c r="B81" s="123">
        <v>433587.83</v>
      </c>
      <c r="C81" s="123">
        <v>0</v>
      </c>
      <c r="D81" s="123">
        <v>18326.3</v>
      </c>
      <c r="E81" s="56">
        <v>143902.37</v>
      </c>
      <c r="F81" s="56">
        <v>24790.94</v>
      </c>
      <c r="G81" s="275">
        <v>500</v>
      </c>
      <c r="H81" s="275">
        <v>31868.93</v>
      </c>
      <c r="J81" s="275">
        <v>9.5</v>
      </c>
      <c r="M81" s="56">
        <v>660</v>
      </c>
      <c r="N81" s="56">
        <v>613262.28</v>
      </c>
      <c r="O81" s="100">
        <v>893989.16</v>
      </c>
      <c r="Q81" s="100">
        <v>1641.3</v>
      </c>
      <c r="S81" s="100">
        <v>1411474.8</v>
      </c>
      <c r="T81" s="100">
        <v>120790</v>
      </c>
      <c r="U81" s="124">
        <v>1785809.8</v>
      </c>
      <c r="X81" s="124">
        <v>357682.76</v>
      </c>
      <c r="Y81" s="124">
        <v>53754.58</v>
      </c>
      <c r="AB81" s="124">
        <v>26324</v>
      </c>
    </row>
    <row r="82" spans="1:28" x14ac:dyDescent="0.25">
      <c r="A82" s="56" t="s">
        <v>1878</v>
      </c>
      <c r="B82" s="123">
        <v>260421.27</v>
      </c>
      <c r="C82" s="123">
        <v>0</v>
      </c>
      <c r="D82" s="123">
        <v>3532.22</v>
      </c>
      <c r="E82" s="56">
        <v>208767.7</v>
      </c>
      <c r="F82" s="56">
        <v>86735.39</v>
      </c>
      <c r="G82" s="275">
        <v>2000</v>
      </c>
      <c r="H82" s="275">
        <v>18025.86</v>
      </c>
      <c r="J82" s="275">
        <v>387.06</v>
      </c>
      <c r="M82" s="56">
        <v>631.29999999999995</v>
      </c>
      <c r="N82" s="56">
        <v>788047.76</v>
      </c>
      <c r="O82" s="100">
        <v>794931.87</v>
      </c>
      <c r="P82" s="100">
        <v>26780</v>
      </c>
      <c r="Q82" s="100">
        <v>1374.17</v>
      </c>
      <c r="S82" s="100">
        <v>599189.9</v>
      </c>
      <c r="U82" s="124">
        <v>922429.9</v>
      </c>
      <c r="W82" s="124">
        <v>40385</v>
      </c>
      <c r="X82" s="124">
        <v>354869.7</v>
      </c>
      <c r="Y82" s="124">
        <v>52136.74</v>
      </c>
      <c r="Z82" s="124">
        <v>1758</v>
      </c>
      <c r="AA82" s="124">
        <v>5194</v>
      </c>
    </row>
    <row r="83" spans="1:28" x14ac:dyDescent="0.25">
      <c r="A83" s="56" t="s">
        <v>1879</v>
      </c>
      <c r="B83" s="123">
        <v>381123.39</v>
      </c>
      <c r="C83" s="123">
        <v>0</v>
      </c>
      <c r="D83" s="123">
        <v>32461.200000000001</v>
      </c>
      <c r="E83" s="56">
        <v>302627.61</v>
      </c>
      <c r="F83" s="56">
        <v>62160</v>
      </c>
      <c r="G83" s="275">
        <v>0</v>
      </c>
      <c r="H83" s="275">
        <v>23800.14</v>
      </c>
      <c r="J83" s="275">
        <v>280.57</v>
      </c>
      <c r="M83" s="56">
        <v>-1538</v>
      </c>
      <c r="N83" s="56">
        <v>123193.16</v>
      </c>
      <c r="O83" s="100">
        <v>750724.32</v>
      </c>
      <c r="P83" s="100">
        <v>12900</v>
      </c>
      <c r="Q83" s="100">
        <v>1646.64</v>
      </c>
      <c r="S83" s="100">
        <v>955154</v>
      </c>
      <c r="T83" s="100">
        <v>3390</v>
      </c>
      <c r="U83" s="124">
        <v>1309124</v>
      </c>
      <c r="X83" s="124">
        <v>221271.62</v>
      </c>
      <c r="Y83" s="124">
        <v>44105.279999999999</v>
      </c>
      <c r="AB83" s="124">
        <v>5044</v>
      </c>
    </row>
    <row r="84" spans="1:28" x14ac:dyDescent="0.25">
      <c r="A84" s="56" t="s">
        <v>1924</v>
      </c>
      <c r="B84" s="123">
        <v>332683.27</v>
      </c>
      <c r="C84" s="123">
        <v>0</v>
      </c>
      <c r="D84" s="123">
        <v>10657.97</v>
      </c>
      <c r="E84" s="56">
        <v>398914.92</v>
      </c>
      <c r="F84" s="56">
        <v>17984.32</v>
      </c>
      <c r="H84" s="275">
        <v>28060.16</v>
      </c>
      <c r="J84" s="275">
        <v>10</v>
      </c>
      <c r="K84" s="56">
        <v>3960</v>
      </c>
      <c r="M84" s="56">
        <v>-750</v>
      </c>
      <c r="N84" s="56">
        <v>2101746.27</v>
      </c>
      <c r="O84" s="100">
        <v>742160.89</v>
      </c>
      <c r="P84" s="100">
        <v>34310</v>
      </c>
      <c r="Q84" s="100">
        <v>1452.86</v>
      </c>
      <c r="S84" s="100">
        <v>763973</v>
      </c>
      <c r="T84" s="100">
        <v>10500</v>
      </c>
      <c r="U84" s="124">
        <v>1114133</v>
      </c>
      <c r="X84" s="124">
        <v>367662.7</v>
      </c>
      <c r="Y84" s="124">
        <v>116763.96</v>
      </c>
      <c r="AB84" s="124">
        <v>4940</v>
      </c>
    </row>
    <row r="85" spans="1:28" x14ac:dyDescent="0.25">
      <c r="A85" s="56" t="s">
        <v>1880</v>
      </c>
      <c r="B85" s="123">
        <v>180324.92</v>
      </c>
      <c r="C85" s="123">
        <v>0</v>
      </c>
      <c r="D85" s="123">
        <v>32978.83</v>
      </c>
      <c r="E85" s="56">
        <v>1059528.77</v>
      </c>
      <c r="F85" s="56">
        <v>137890.54999999999</v>
      </c>
      <c r="I85" s="275">
        <v>21</v>
      </c>
      <c r="M85" s="56">
        <v>1459.12</v>
      </c>
      <c r="N85" s="56">
        <v>1047464</v>
      </c>
      <c r="O85" s="100">
        <v>789892.1</v>
      </c>
      <c r="P85" s="100">
        <v>208597.5</v>
      </c>
      <c r="Q85" s="100">
        <v>1582.52</v>
      </c>
      <c r="S85" s="100">
        <v>1209837.8999999999</v>
      </c>
      <c r="T85" s="100">
        <v>58615</v>
      </c>
      <c r="U85" s="124">
        <v>1687917.9</v>
      </c>
      <c r="W85" s="124">
        <v>2272</v>
      </c>
      <c r="X85" s="124">
        <v>590088.36</v>
      </c>
      <c r="Y85" s="124">
        <v>131401.66</v>
      </c>
    </row>
    <row r="86" spans="1:28" x14ac:dyDescent="0.25">
      <c r="A86" s="56" t="s">
        <v>1881</v>
      </c>
      <c r="B86" s="123">
        <v>328804.34999999998</v>
      </c>
      <c r="C86" s="123">
        <v>46043</v>
      </c>
      <c r="D86" s="123">
        <v>279056.84000000003</v>
      </c>
      <c r="E86" s="56">
        <v>3837453.83</v>
      </c>
      <c r="F86" s="56">
        <v>459897.28</v>
      </c>
      <c r="I86" s="275">
        <v>54</v>
      </c>
      <c r="J86" s="275">
        <v>178283.98</v>
      </c>
      <c r="M86" s="56">
        <v>799571.73</v>
      </c>
      <c r="O86" s="100">
        <v>2021276.01</v>
      </c>
      <c r="P86" s="100">
        <v>437817</v>
      </c>
      <c r="Q86" s="100">
        <v>2473.96</v>
      </c>
      <c r="S86" s="100">
        <v>1456900</v>
      </c>
      <c r="T86" s="100">
        <v>22415</v>
      </c>
      <c r="U86" s="124">
        <v>2595148</v>
      </c>
      <c r="V86" s="124">
        <v>33744</v>
      </c>
      <c r="W86" s="124">
        <v>36044</v>
      </c>
      <c r="X86" s="124">
        <v>963658.32</v>
      </c>
      <c r="Y86" s="124">
        <v>448277.08</v>
      </c>
      <c r="AB86" s="124">
        <v>107314</v>
      </c>
    </row>
    <row r="87" spans="1:28" x14ac:dyDescent="0.25">
      <c r="A87" s="56" t="s">
        <v>1882</v>
      </c>
      <c r="B87" s="123">
        <v>582663.13</v>
      </c>
      <c r="C87" s="123">
        <v>0</v>
      </c>
      <c r="D87" s="123">
        <v>59463.92</v>
      </c>
      <c r="E87" s="56">
        <v>1213222.43</v>
      </c>
      <c r="F87" s="56">
        <v>337830.96</v>
      </c>
      <c r="J87" s="275">
        <v>0.28000000000000003</v>
      </c>
      <c r="M87" s="56">
        <v>2127.62</v>
      </c>
      <c r="N87" s="56">
        <v>1212550.31</v>
      </c>
      <c r="O87" s="100">
        <v>3266981.62</v>
      </c>
      <c r="P87" s="100">
        <v>246236</v>
      </c>
      <c r="Q87" s="100">
        <v>4650.38</v>
      </c>
      <c r="S87" s="100">
        <v>2271700</v>
      </c>
      <c r="T87" s="100">
        <v>35000</v>
      </c>
      <c r="U87" s="124">
        <v>3652780</v>
      </c>
      <c r="V87" s="124">
        <v>54000</v>
      </c>
      <c r="W87" s="124">
        <v>7855</v>
      </c>
      <c r="X87" s="124">
        <v>1515179.8</v>
      </c>
      <c r="Y87" s="124">
        <v>266749.68</v>
      </c>
    </row>
    <row r="88" spans="1:28" x14ac:dyDescent="0.25">
      <c r="A88" s="56" t="s">
        <v>1883</v>
      </c>
      <c r="B88" s="123">
        <v>403768.26</v>
      </c>
      <c r="C88" s="123">
        <v>0</v>
      </c>
      <c r="D88" s="123">
        <v>84987.02</v>
      </c>
      <c r="E88" s="56">
        <v>3288798.04</v>
      </c>
      <c r="F88" s="56">
        <v>119764.78</v>
      </c>
      <c r="I88" s="275">
        <v>131988</v>
      </c>
      <c r="M88" s="56">
        <v>102558.8</v>
      </c>
      <c r="N88" s="56">
        <v>1047464</v>
      </c>
      <c r="O88" s="100">
        <v>1221174.43</v>
      </c>
      <c r="P88" s="100">
        <v>120000</v>
      </c>
      <c r="Q88" s="100">
        <v>2055.0700000000002</v>
      </c>
      <c r="S88" s="100">
        <v>1565412.3</v>
      </c>
      <c r="T88" s="100">
        <v>23615</v>
      </c>
      <c r="U88" s="124">
        <v>2361932.2999999998</v>
      </c>
      <c r="W88" s="124">
        <v>4060</v>
      </c>
      <c r="X88" s="124">
        <v>673002.31</v>
      </c>
      <c r="Y88" s="124">
        <v>250188.63</v>
      </c>
      <c r="AB88" s="124">
        <v>54360</v>
      </c>
    </row>
    <row r="89" spans="1:28" x14ac:dyDescent="0.25">
      <c r="A89" s="56" t="s">
        <v>1884</v>
      </c>
      <c r="B89" s="123">
        <v>216680.98</v>
      </c>
      <c r="C89" s="123">
        <v>2300</v>
      </c>
      <c r="D89" s="123">
        <v>408205.4</v>
      </c>
      <c r="E89" s="56">
        <v>1891411.42</v>
      </c>
      <c r="F89" s="56">
        <v>239002.43</v>
      </c>
      <c r="G89" s="275">
        <v>0</v>
      </c>
      <c r="K89" s="56">
        <v>124684</v>
      </c>
      <c r="M89" s="56">
        <v>2134928.65</v>
      </c>
      <c r="O89" s="100">
        <v>974663.98</v>
      </c>
      <c r="P89" s="100">
        <v>181699.64</v>
      </c>
      <c r="Q89" s="100">
        <v>976.42</v>
      </c>
      <c r="S89" s="100">
        <v>1023000</v>
      </c>
      <c r="T89" s="100">
        <v>23215</v>
      </c>
      <c r="U89" s="124">
        <v>1759011</v>
      </c>
      <c r="W89" s="124">
        <v>7580</v>
      </c>
      <c r="X89" s="124">
        <v>507858.86</v>
      </c>
      <c r="Y89" s="124">
        <v>-621821.4</v>
      </c>
    </row>
    <row r="90" spans="1:28" x14ac:dyDescent="0.25">
      <c r="A90" s="56" t="s">
        <v>1885</v>
      </c>
      <c r="B90" s="123">
        <v>128099.98</v>
      </c>
      <c r="C90" s="123">
        <v>17112.5</v>
      </c>
      <c r="D90" s="123">
        <v>42178.04</v>
      </c>
      <c r="E90" s="56">
        <v>319247.33</v>
      </c>
      <c r="F90" s="56">
        <v>79179.55</v>
      </c>
      <c r="G90" s="275">
        <v>0</v>
      </c>
      <c r="H90" s="275">
        <v>30483</v>
      </c>
      <c r="I90" s="275">
        <v>23215</v>
      </c>
      <c r="M90" s="56">
        <v>-77985</v>
      </c>
      <c r="N90" s="56">
        <v>1047464</v>
      </c>
      <c r="O90" s="100">
        <v>444702.76</v>
      </c>
      <c r="P90" s="100">
        <v>43975</v>
      </c>
      <c r="Q90" s="100">
        <v>779.45</v>
      </c>
      <c r="S90" s="100">
        <v>504160</v>
      </c>
      <c r="U90" s="124">
        <v>697815</v>
      </c>
      <c r="V90" s="124">
        <v>4220</v>
      </c>
      <c r="X90" s="124">
        <v>253764.49</v>
      </c>
      <c r="Y90" s="124">
        <v>102869.48</v>
      </c>
    </row>
    <row r="91" spans="1:28" x14ac:dyDescent="0.25">
      <c r="A91" s="56" t="s">
        <v>1886</v>
      </c>
      <c r="B91" s="123">
        <v>344824.33</v>
      </c>
      <c r="C91" s="123">
        <v>0</v>
      </c>
      <c r="D91" s="123">
        <v>318256.34000000003</v>
      </c>
      <c r="E91" s="56">
        <v>8798463.8399999999</v>
      </c>
      <c r="F91" s="56">
        <v>197136.08</v>
      </c>
      <c r="G91" s="275">
        <v>21000</v>
      </c>
      <c r="H91" s="275">
        <v>46425</v>
      </c>
      <c r="I91" s="275">
        <v>231481</v>
      </c>
      <c r="J91" s="275">
        <v>0.27</v>
      </c>
      <c r="M91" s="56">
        <v>101619.83</v>
      </c>
      <c r="N91" s="56">
        <v>1215671.21</v>
      </c>
      <c r="O91" s="100">
        <v>1378492.24</v>
      </c>
      <c r="Q91" s="100">
        <v>1660.64</v>
      </c>
      <c r="S91" s="100">
        <v>1878360</v>
      </c>
      <c r="U91" s="124">
        <v>2696220</v>
      </c>
      <c r="W91" s="124">
        <v>3760</v>
      </c>
      <c r="X91" s="124">
        <v>603699.34</v>
      </c>
      <c r="Y91" s="124">
        <v>234369.02</v>
      </c>
      <c r="AB91" s="124">
        <v>52098</v>
      </c>
    </row>
    <row r="92" spans="1:28" x14ac:dyDescent="0.25">
      <c r="A92" s="56" t="s">
        <v>1887</v>
      </c>
      <c r="B92" s="123">
        <v>157416.65</v>
      </c>
      <c r="C92" s="123">
        <v>35289</v>
      </c>
      <c r="D92" s="123">
        <v>27992.2</v>
      </c>
      <c r="E92" s="56">
        <v>1132175.8799999999</v>
      </c>
      <c r="F92" s="56">
        <v>93442.34</v>
      </c>
      <c r="G92" s="275">
        <v>23140</v>
      </c>
      <c r="H92" s="275">
        <v>20086.36</v>
      </c>
      <c r="I92" s="275">
        <v>18</v>
      </c>
      <c r="J92" s="275">
        <v>18.64</v>
      </c>
      <c r="K92" s="56">
        <v>23615</v>
      </c>
      <c r="L92" s="56">
        <v>-134642.35</v>
      </c>
      <c r="M92" s="56">
        <v>-138294.18</v>
      </c>
      <c r="N92" s="56">
        <v>1849378.08</v>
      </c>
      <c r="O92" s="100">
        <v>548947.24</v>
      </c>
      <c r="S92" s="100">
        <v>1253010</v>
      </c>
      <c r="T92" s="100">
        <v>382</v>
      </c>
      <c r="U92" s="124">
        <v>1428787</v>
      </c>
      <c r="X92" s="124">
        <v>375113.88</v>
      </c>
      <c r="Y92" s="124">
        <v>193003.84</v>
      </c>
    </row>
    <row r="93" spans="1:28" x14ac:dyDescent="0.25">
      <c r="A93" s="56" t="s">
        <v>1888</v>
      </c>
      <c r="B93" s="123">
        <v>246016.03</v>
      </c>
      <c r="C93" s="123">
        <v>42160.3</v>
      </c>
      <c r="D93" s="123">
        <v>22166.1</v>
      </c>
      <c r="E93" s="56">
        <v>1525926.35</v>
      </c>
      <c r="F93" s="56">
        <v>166360.15</v>
      </c>
      <c r="G93" s="275">
        <v>85990</v>
      </c>
      <c r="H93" s="275">
        <v>45001.71</v>
      </c>
      <c r="J93" s="275">
        <v>546.67999999999995</v>
      </c>
      <c r="M93" s="56">
        <v>2101074.19</v>
      </c>
      <c r="N93" s="56">
        <v>281440</v>
      </c>
      <c r="O93" s="100">
        <v>832465.76</v>
      </c>
      <c r="P93" s="100">
        <v>151279</v>
      </c>
      <c r="Q93" s="100">
        <v>1431.38</v>
      </c>
      <c r="U93" s="124">
        <v>637140</v>
      </c>
      <c r="X93" s="124">
        <v>519656.85</v>
      </c>
      <c r="Y93" s="124">
        <v>310034.94</v>
      </c>
    </row>
    <row r="94" spans="1:28" x14ac:dyDescent="0.25">
      <c r="A94" s="56" t="s">
        <v>1889</v>
      </c>
      <c r="B94" s="123">
        <v>190172.51</v>
      </c>
      <c r="C94" s="123">
        <v>3880</v>
      </c>
      <c r="D94" s="123">
        <v>185215.43</v>
      </c>
      <c r="E94" s="56">
        <v>3435858.2</v>
      </c>
      <c r="F94" s="56">
        <v>558609.28</v>
      </c>
      <c r="G94" s="275">
        <v>0</v>
      </c>
      <c r="I94" s="275">
        <v>17916.5</v>
      </c>
      <c r="J94" s="275">
        <v>57.22</v>
      </c>
      <c r="M94" s="56">
        <v>-31164.560000000001</v>
      </c>
      <c r="N94" s="56">
        <v>2812906.16</v>
      </c>
      <c r="O94" s="100">
        <v>803799.49</v>
      </c>
      <c r="Q94" s="100">
        <v>1072.82</v>
      </c>
      <c r="S94" s="100">
        <v>1821010</v>
      </c>
      <c r="U94" s="124">
        <v>2108079</v>
      </c>
      <c r="V94" s="124">
        <v>24000</v>
      </c>
      <c r="W94" s="124">
        <v>3954</v>
      </c>
      <c r="X94" s="124">
        <v>524005.38</v>
      </c>
      <c r="Y94" s="124">
        <v>463769.66</v>
      </c>
    </row>
    <row r="95" spans="1:28" x14ac:dyDescent="0.25">
      <c r="A95" s="56" t="s">
        <v>1890</v>
      </c>
      <c r="B95" s="123">
        <v>147563.89000000001</v>
      </c>
      <c r="C95" s="123">
        <v>4082.5</v>
      </c>
      <c r="D95" s="123">
        <v>4827.92</v>
      </c>
      <c r="E95" s="56">
        <v>3466848.24</v>
      </c>
      <c r="F95" s="56">
        <v>110980.75</v>
      </c>
      <c r="G95" s="275">
        <v>91570</v>
      </c>
      <c r="H95" s="275">
        <v>250</v>
      </c>
      <c r="I95" s="275">
        <v>18395</v>
      </c>
      <c r="K95" s="56">
        <v>8108</v>
      </c>
      <c r="M95" s="56">
        <v>3048946.33</v>
      </c>
      <c r="N95" s="56">
        <v>1047464</v>
      </c>
      <c r="O95" s="100">
        <v>712499.58</v>
      </c>
      <c r="P95" s="100">
        <v>122600</v>
      </c>
      <c r="Q95" s="100">
        <v>1024.21</v>
      </c>
      <c r="S95" s="100">
        <v>1057380</v>
      </c>
      <c r="U95" s="124">
        <v>1544687</v>
      </c>
      <c r="W95" s="124">
        <v>16594</v>
      </c>
      <c r="X95" s="124">
        <v>584650.07999999996</v>
      </c>
      <c r="Y95" s="124">
        <v>208258.74</v>
      </c>
    </row>
    <row r="96" spans="1:28" x14ac:dyDescent="0.25">
      <c r="A96" s="56" t="s">
        <v>1891</v>
      </c>
      <c r="B96" s="123">
        <v>156507.29999999999</v>
      </c>
      <c r="C96" s="123">
        <v>0</v>
      </c>
      <c r="D96" s="123">
        <v>32457.15</v>
      </c>
      <c r="E96" s="56">
        <v>1079688.72</v>
      </c>
      <c r="F96" s="56">
        <v>512893.61</v>
      </c>
      <c r="G96" s="275">
        <v>0</v>
      </c>
      <c r="I96" s="275">
        <v>23615</v>
      </c>
      <c r="M96" s="56">
        <v>1988784.71</v>
      </c>
      <c r="O96" s="100">
        <v>1542548.59</v>
      </c>
      <c r="P96" s="100">
        <v>190325</v>
      </c>
      <c r="Q96" s="100">
        <v>2484.1999999999998</v>
      </c>
      <c r="T96" s="100">
        <v>35000</v>
      </c>
      <c r="U96" s="124">
        <v>955996</v>
      </c>
      <c r="X96" s="124">
        <v>769808.33</v>
      </c>
      <c r="Y96" s="124">
        <v>210452.39</v>
      </c>
    </row>
    <row r="97" spans="1:28" x14ac:dyDescent="0.25">
      <c r="A97" s="56" t="s">
        <v>1892</v>
      </c>
      <c r="B97" s="123">
        <v>490904.27</v>
      </c>
      <c r="C97" s="123">
        <v>4260</v>
      </c>
      <c r="D97" s="123">
        <v>301702.59999999998</v>
      </c>
      <c r="E97" s="56">
        <v>900579.83</v>
      </c>
      <c r="F97" s="56">
        <v>374471.6</v>
      </c>
      <c r="G97" s="275">
        <v>217370</v>
      </c>
      <c r="J97" s="275">
        <v>1176.77</v>
      </c>
      <c r="M97" s="56">
        <v>-3177636.59</v>
      </c>
      <c r="N97" s="56">
        <v>613325.81999999995</v>
      </c>
      <c r="O97" s="100">
        <v>1102405.03</v>
      </c>
      <c r="Q97" s="100">
        <v>1153.5</v>
      </c>
      <c r="S97" s="100">
        <v>600050</v>
      </c>
      <c r="T97" s="100">
        <v>23615</v>
      </c>
      <c r="U97" s="124">
        <v>1576548</v>
      </c>
      <c r="W97" s="124">
        <v>30864</v>
      </c>
      <c r="X97" s="124">
        <v>456002.7</v>
      </c>
      <c r="Y97" s="124">
        <v>100646.33</v>
      </c>
    </row>
    <row r="98" spans="1:28" x14ac:dyDescent="0.25">
      <c r="A98" s="56" t="s">
        <v>1893</v>
      </c>
      <c r="B98" s="123">
        <v>404374.34</v>
      </c>
      <c r="C98" s="123">
        <v>0</v>
      </c>
      <c r="D98" s="123">
        <v>85454.93</v>
      </c>
      <c r="E98" s="56">
        <v>1069178.31</v>
      </c>
      <c r="F98" s="56">
        <v>91136.25</v>
      </c>
      <c r="M98" s="56">
        <v>-326172.19</v>
      </c>
      <c r="N98" s="56">
        <v>1790978.12</v>
      </c>
      <c r="O98" s="100">
        <v>1222019.3899999999</v>
      </c>
      <c r="P98" s="100">
        <v>49966</v>
      </c>
      <c r="Q98" s="100">
        <v>1959.48</v>
      </c>
      <c r="S98" s="100">
        <v>1575212.4</v>
      </c>
      <c r="U98" s="124">
        <v>2035512.4</v>
      </c>
      <c r="W98" s="124">
        <v>27942</v>
      </c>
      <c r="X98" s="124">
        <v>517960.35</v>
      </c>
      <c r="Y98" s="124">
        <v>219163.81</v>
      </c>
      <c r="AB98" s="124">
        <v>596</v>
      </c>
    </row>
    <row r="99" spans="1:28" x14ac:dyDescent="0.25">
      <c r="A99" s="56" t="s">
        <v>1894</v>
      </c>
      <c r="B99" s="123">
        <v>750859.16</v>
      </c>
      <c r="C99" s="123">
        <v>88000</v>
      </c>
      <c r="D99" s="123">
        <v>57764.55</v>
      </c>
      <c r="E99" s="56">
        <v>4169608.77</v>
      </c>
      <c r="F99" s="56">
        <v>1360574.77</v>
      </c>
      <c r="G99" s="275">
        <v>0</v>
      </c>
      <c r="J99" s="275">
        <v>0</v>
      </c>
      <c r="K99" s="56">
        <v>164284</v>
      </c>
      <c r="M99" s="56">
        <v>-78734.27</v>
      </c>
      <c r="N99" s="56">
        <v>1047464</v>
      </c>
      <c r="O99" s="100">
        <v>2018890.23</v>
      </c>
      <c r="P99" s="100">
        <v>220879</v>
      </c>
      <c r="Q99" s="100">
        <v>1837.84</v>
      </c>
      <c r="S99" s="100">
        <v>1636840</v>
      </c>
      <c r="T99" s="100">
        <v>61950</v>
      </c>
      <c r="U99" s="124">
        <v>2513818.35</v>
      </c>
      <c r="X99" s="124">
        <v>854370.69</v>
      </c>
      <c r="Y99" s="124">
        <v>712266.12</v>
      </c>
    </row>
    <row r="100" spans="1:28" x14ac:dyDescent="0.25">
      <c r="A100" s="56" t="s">
        <v>1895</v>
      </c>
      <c r="B100" s="123">
        <v>165882.01999999999</v>
      </c>
      <c r="C100" s="123">
        <v>0</v>
      </c>
      <c r="D100" s="123">
        <v>91671.17</v>
      </c>
      <c r="E100" s="56">
        <v>1055763.1000000001</v>
      </c>
      <c r="F100" s="56">
        <v>151252.35</v>
      </c>
      <c r="G100" s="275">
        <v>12400</v>
      </c>
      <c r="I100" s="275">
        <v>40750</v>
      </c>
      <c r="J100" s="275">
        <v>57.67</v>
      </c>
      <c r="K100" s="56">
        <v>151225</v>
      </c>
      <c r="M100" s="56">
        <v>18993.45</v>
      </c>
      <c r="N100" s="56">
        <v>1768225.65</v>
      </c>
      <c r="O100" s="100">
        <v>1265579.71</v>
      </c>
      <c r="P100" s="100">
        <v>70069</v>
      </c>
      <c r="Q100" s="100">
        <v>798.67</v>
      </c>
      <c r="T100" s="100">
        <v>21095</v>
      </c>
      <c r="U100" s="124">
        <v>655141</v>
      </c>
      <c r="W100" s="124">
        <v>27024</v>
      </c>
      <c r="X100" s="124">
        <v>550542.42000000004</v>
      </c>
      <c r="Y100" s="124">
        <v>220686.65</v>
      </c>
    </row>
    <row r="101" spans="1:28" x14ac:dyDescent="0.25">
      <c r="A101" s="56" t="s">
        <v>1925</v>
      </c>
      <c r="B101" s="123">
        <v>218905.73</v>
      </c>
      <c r="C101" s="123">
        <v>0</v>
      </c>
      <c r="D101" s="123">
        <v>46700.06</v>
      </c>
      <c r="E101" s="56">
        <v>990086.1</v>
      </c>
      <c r="F101" s="56">
        <v>117512.98</v>
      </c>
      <c r="G101" s="275">
        <v>4930</v>
      </c>
      <c r="N101" s="56">
        <v>1440650.38</v>
      </c>
      <c r="O101" s="100">
        <v>1142458.08</v>
      </c>
      <c r="P101" s="100">
        <v>173692</v>
      </c>
      <c r="Q101" s="100">
        <v>1800.07</v>
      </c>
      <c r="S101" s="100">
        <v>2132040</v>
      </c>
      <c r="U101" s="124">
        <v>2690560</v>
      </c>
      <c r="W101" s="124">
        <v>9966</v>
      </c>
      <c r="X101" s="124">
        <v>846653.55</v>
      </c>
      <c r="Y101" s="124">
        <v>258440.33</v>
      </c>
    </row>
    <row r="102" spans="1:28" x14ac:dyDescent="0.25">
      <c r="A102" s="56" t="s">
        <v>1896</v>
      </c>
      <c r="B102" s="123">
        <v>159841.01999999999</v>
      </c>
      <c r="C102" s="123">
        <v>0</v>
      </c>
      <c r="D102" s="123">
        <v>32400.48</v>
      </c>
      <c r="E102" s="56">
        <v>1624299.44</v>
      </c>
      <c r="F102" s="56">
        <v>338430.37</v>
      </c>
      <c r="H102" s="275">
        <v>34495.07</v>
      </c>
      <c r="J102" s="275">
        <v>1542.05</v>
      </c>
      <c r="M102" s="56">
        <v>183632.92</v>
      </c>
      <c r="N102" s="56">
        <v>2439714</v>
      </c>
      <c r="O102" s="100">
        <v>1123269.23</v>
      </c>
      <c r="P102" s="100">
        <v>280000</v>
      </c>
      <c r="Q102" s="100">
        <v>731.76</v>
      </c>
      <c r="S102" s="100">
        <v>1278810</v>
      </c>
      <c r="U102" s="124">
        <v>1452210</v>
      </c>
      <c r="W102" s="124">
        <v>5080</v>
      </c>
      <c r="X102" s="124">
        <v>844965.77</v>
      </c>
      <c r="Y102" s="124">
        <v>371362.3</v>
      </c>
    </row>
    <row r="103" spans="1:28" x14ac:dyDescent="0.25">
      <c r="A103" s="56" t="s">
        <v>1897</v>
      </c>
      <c r="B103" s="123">
        <v>234129.04</v>
      </c>
      <c r="C103" s="123">
        <v>0</v>
      </c>
      <c r="D103" s="123">
        <v>20831.8</v>
      </c>
      <c r="E103" s="56">
        <v>1177914.53</v>
      </c>
      <c r="F103" s="56">
        <v>165145.42000000001</v>
      </c>
      <c r="G103" s="275">
        <v>0</v>
      </c>
      <c r="H103" s="275">
        <v>42987.27</v>
      </c>
      <c r="J103" s="275">
        <v>1879.45</v>
      </c>
      <c r="M103" s="56">
        <v>38803.699999999997</v>
      </c>
      <c r="N103" s="56">
        <v>3137825</v>
      </c>
      <c r="O103" s="100">
        <v>1388926.72</v>
      </c>
      <c r="Q103" s="100">
        <v>953.95</v>
      </c>
      <c r="U103" s="124">
        <v>485400</v>
      </c>
      <c r="V103" s="124">
        <v>19760</v>
      </c>
      <c r="X103" s="124">
        <v>532287.09</v>
      </c>
      <c r="Y103" s="124">
        <v>208457.3</v>
      </c>
      <c r="AB103" s="124">
        <v>44240</v>
      </c>
    </row>
    <row r="104" spans="1:28" x14ac:dyDescent="0.25">
      <c r="A104" s="56" t="s">
        <v>1900</v>
      </c>
      <c r="B104" s="123">
        <v>10794.25</v>
      </c>
      <c r="C104" s="123">
        <v>0</v>
      </c>
      <c r="D104" s="123">
        <v>23054.52</v>
      </c>
      <c r="E104" s="56">
        <v>667117.14</v>
      </c>
      <c r="F104" s="56">
        <v>411820.88</v>
      </c>
      <c r="H104" s="275">
        <v>52939.76</v>
      </c>
      <c r="I104" s="275">
        <v>0</v>
      </c>
      <c r="J104" s="275">
        <v>3671.74</v>
      </c>
      <c r="M104" s="56">
        <v>402919.98</v>
      </c>
      <c r="N104" s="56">
        <v>1499736.2</v>
      </c>
      <c r="O104" s="100">
        <v>1479110.12</v>
      </c>
      <c r="P104" s="100">
        <v>66600</v>
      </c>
      <c r="Q104" s="100">
        <v>371.38</v>
      </c>
      <c r="S104" s="100">
        <v>1365600</v>
      </c>
      <c r="U104" s="124">
        <v>1744818</v>
      </c>
      <c r="X104" s="124">
        <v>809473.4</v>
      </c>
      <c r="Y104" s="124">
        <v>240540.1</v>
      </c>
      <c r="AA104" s="124">
        <v>9</v>
      </c>
      <c r="AB104" s="124">
        <v>40500</v>
      </c>
    </row>
    <row r="105" spans="1:28" x14ac:dyDescent="0.25">
      <c r="A105" s="56" t="s">
        <v>1901</v>
      </c>
      <c r="B105" s="123">
        <v>253274.29</v>
      </c>
      <c r="C105" s="123">
        <v>17462</v>
      </c>
      <c r="D105" s="123">
        <v>114237.42</v>
      </c>
      <c r="E105" s="56">
        <v>665296.56000000006</v>
      </c>
      <c r="F105" s="56">
        <v>444124.98</v>
      </c>
      <c r="H105" s="275">
        <v>26820.73</v>
      </c>
      <c r="I105" s="275">
        <v>0</v>
      </c>
      <c r="J105" s="275">
        <v>2045.48</v>
      </c>
      <c r="M105" s="56">
        <v>158506.43</v>
      </c>
      <c r="O105" s="100">
        <v>1530939.43</v>
      </c>
      <c r="P105" s="100">
        <v>100000</v>
      </c>
      <c r="Q105" s="100">
        <v>881.69</v>
      </c>
      <c r="S105" s="100">
        <v>105470</v>
      </c>
      <c r="U105" s="124">
        <v>705268</v>
      </c>
      <c r="W105" s="124">
        <v>4120</v>
      </c>
      <c r="X105" s="124">
        <v>685492.41</v>
      </c>
      <c r="Y105" s="124">
        <v>237073.66</v>
      </c>
    </row>
    <row r="106" spans="1:28" x14ac:dyDescent="0.25">
      <c r="A106" s="56" t="s">
        <v>1903</v>
      </c>
      <c r="B106" s="123">
        <v>193926.9</v>
      </c>
      <c r="C106" s="123">
        <v>0</v>
      </c>
      <c r="D106" s="123">
        <v>68328.22</v>
      </c>
      <c r="E106" s="56">
        <v>961819.99</v>
      </c>
      <c r="F106" s="56">
        <v>345770.97</v>
      </c>
      <c r="H106" s="275">
        <v>28053.98</v>
      </c>
      <c r="J106" s="275">
        <v>34.85</v>
      </c>
      <c r="M106" s="56">
        <v>-1677.76</v>
      </c>
      <c r="N106" s="56">
        <v>1687514</v>
      </c>
      <c r="O106" s="100">
        <v>1734736.22</v>
      </c>
      <c r="Q106" s="100">
        <v>825.1</v>
      </c>
      <c r="U106" s="124">
        <v>449040</v>
      </c>
      <c r="X106" s="124">
        <v>491601.91</v>
      </c>
      <c r="Y106" s="124">
        <v>218977.36</v>
      </c>
      <c r="AB106" s="124">
        <v>50000</v>
      </c>
    </row>
    <row r="107" spans="1:28" x14ac:dyDescent="0.25">
      <c r="A107" s="56" t="s">
        <v>1905</v>
      </c>
      <c r="B107" s="123">
        <v>420933.05</v>
      </c>
      <c r="C107" s="123">
        <v>0</v>
      </c>
      <c r="D107" s="123">
        <v>32683.72</v>
      </c>
      <c r="E107" s="56">
        <v>919361.37</v>
      </c>
      <c r="F107" s="56">
        <v>208253.1</v>
      </c>
      <c r="G107" s="275">
        <v>0</v>
      </c>
      <c r="H107" s="275">
        <v>2065.81</v>
      </c>
      <c r="J107" s="275">
        <v>1237.8</v>
      </c>
      <c r="M107" s="56">
        <v>748</v>
      </c>
      <c r="N107" s="56">
        <v>4303318.3099999996</v>
      </c>
      <c r="O107" s="100">
        <v>1180449.8500000001</v>
      </c>
      <c r="P107" s="100">
        <v>142040</v>
      </c>
      <c r="Q107" s="100">
        <v>936.74</v>
      </c>
      <c r="S107" s="100">
        <v>2548673</v>
      </c>
      <c r="T107" s="100">
        <v>350484</v>
      </c>
      <c r="U107" s="124">
        <v>2967176</v>
      </c>
      <c r="X107" s="124">
        <v>692454.19</v>
      </c>
      <c r="Y107" s="124">
        <v>133141.79</v>
      </c>
    </row>
    <row r="108" spans="1:28" x14ac:dyDescent="0.25">
      <c r="A108" s="56" t="s">
        <v>1906</v>
      </c>
      <c r="B108" s="123">
        <v>250056</v>
      </c>
      <c r="C108" s="123">
        <v>0</v>
      </c>
      <c r="D108" s="123">
        <v>16866.47</v>
      </c>
      <c r="E108" s="56">
        <v>764018.63</v>
      </c>
      <c r="F108" s="56">
        <v>191083.11</v>
      </c>
      <c r="H108" s="275">
        <v>21377.06</v>
      </c>
      <c r="J108" s="275">
        <v>152</v>
      </c>
      <c r="M108" s="56">
        <v>-152</v>
      </c>
      <c r="N108" s="56">
        <v>2346487</v>
      </c>
      <c r="O108" s="100">
        <v>905255.64</v>
      </c>
      <c r="P108" s="100">
        <v>5000</v>
      </c>
      <c r="Q108" s="100">
        <v>874.91</v>
      </c>
      <c r="S108" s="100">
        <v>1361856.6</v>
      </c>
      <c r="T108" s="100">
        <v>35200</v>
      </c>
      <c r="U108" s="124">
        <v>1448184.6</v>
      </c>
      <c r="W108" s="124">
        <v>9596</v>
      </c>
      <c r="X108" s="124">
        <v>585471.4</v>
      </c>
      <c r="Y108" s="124">
        <v>170327.61</v>
      </c>
      <c r="AB108" s="124">
        <v>2000</v>
      </c>
    </row>
    <row r="109" spans="1:28" ht="14.4" thickBot="1" x14ac:dyDescent="0.3">
      <c r="A109" s="56" t="s">
        <v>1907</v>
      </c>
      <c r="B109" s="123">
        <v>333829.95</v>
      </c>
      <c r="C109" s="123">
        <v>0</v>
      </c>
      <c r="D109" s="123">
        <v>63187.98</v>
      </c>
      <c r="E109" s="56">
        <v>1128440.01</v>
      </c>
      <c r="F109" s="56">
        <v>213465.58</v>
      </c>
      <c r="G109" s="275">
        <v>3000</v>
      </c>
      <c r="H109" s="275">
        <v>29322.91</v>
      </c>
      <c r="J109" s="275">
        <v>180.04</v>
      </c>
      <c r="M109" s="56">
        <v>-24142</v>
      </c>
      <c r="N109" s="56">
        <v>2125037.4300000002</v>
      </c>
      <c r="O109" s="100">
        <v>1273028.47</v>
      </c>
      <c r="Q109" s="100">
        <v>1092.6400000000001</v>
      </c>
      <c r="S109" s="100">
        <v>1184160.8</v>
      </c>
      <c r="T109" s="100">
        <v>467180</v>
      </c>
      <c r="U109" s="124">
        <v>1704048.8</v>
      </c>
      <c r="X109" s="124">
        <v>770258</v>
      </c>
      <c r="Y109" s="124">
        <v>190773.78</v>
      </c>
      <c r="AB109" s="124">
        <v>111134.1</v>
      </c>
    </row>
    <row r="110" spans="1:28" ht="14.4" thickBot="1" x14ac:dyDescent="0.3">
      <c r="A110" s="296" t="s">
        <v>1908</v>
      </c>
      <c r="B110" s="123">
        <v>501825.92</v>
      </c>
      <c r="C110" s="123">
        <v>0</v>
      </c>
      <c r="D110" s="123">
        <v>11817.38</v>
      </c>
      <c r="E110" s="56">
        <v>319895.39</v>
      </c>
      <c r="F110" s="56">
        <v>164174.09</v>
      </c>
      <c r="H110" s="275">
        <v>33488.67</v>
      </c>
      <c r="J110" s="275">
        <v>0</v>
      </c>
      <c r="N110" s="56">
        <v>1196485.3400000001</v>
      </c>
      <c r="O110" s="100">
        <v>1137653.47</v>
      </c>
      <c r="Q110" s="100">
        <v>1969.35</v>
      </c>
      <c r="S110" s="100">
        <v>1034420</v>
      </c>
      <c r="T110" s="100">
        <v>573000</v>
      </c>
      <c r="U110" s="124">
        <v>1706780</v>
      </c>
      <c r="X110" s="124">
        <v>785739.94</v>
      </c>
      <c r="Y110" s="124">
        <v>110758.29</v>
      </c>
      <c r="AB110" s="124">
        <v>7150</v>
      </c>
    </row>
    <row r="111" spans="1:28" x14ac:dyDescent="0.25">
      <c r="A111" s="56" t="s">
        <v>1926</v>
      </c>
      <c r="B111" s="123">
        <v>206801.48</v>
      </c>
      <c r="C111" s="123">
        <v>10226</v>
      </c>
      <c r="D111" s="123">
        <v>2483</v>
      </c>
      <c r="E111" s="56">
        <v>610056.1</v>
      </c>
      <c r="F111" s="56">
        <v>171588.19</v>
      </c>
      <c r="H111" s="275">
        <v>17394.599999999999</v>
      </c>
      <c r="J111" s="275">
        <v>0</v>
      </c>
      <c r="M111" s="56">
        <v>-284.14999999999998</v>
      </c>
      <c r="N111" s="56">
        <v>1169693.49</v>
      </c>
      <c r="O111" s="100">
        <v>840506.11</v>
      </c>
      <c r="P111" s="100">
        <v>4000</v>
      </c>
      <c r="Q111" s="100">
        <v>467.98</v>
      </c>
      <c r="S111" s="100">
        <v>921678</v>
      </c>
      <c r="U111" s="124">
        <v>1033942</v>
      </c>
      <c r="W111" s="124">
        <v>1504</v>
      </c>
      <c r="X111" s="124">
        <v>418834.38</v>
      </c>
      <c r="Y111" s="124">
        <v>172570.27</v>
      </c>
    </row>
    <row r="112" spans="1:28" x14ac:dyDescent="0.25">
      <c r="A112" s="56" t="s">
        <v>1909</v>
      </c>
      <c r="B112" s="123">
        <v>1087175.3</v>
      </c>
      <c r="C112" s="123">
        <v>0</v>
      </c>
      <c r="D112" s="123">
        <v>86193.56</v>
      </c>
      <c r="E112" s="56">
        <v>1549712.93</v>
      </c>
      <c r="F112" s="56">
        <v>175531.37</v>
      </c>
      <c r="G112" s="275">
        <v>0</v>
      </c>
      <c r="H112" s="275">
        <v>53027.39</v>
      </c>
      <c r="J112" s="275">
        <v>195.8</v>
      </c>
      <c r="L112" s="56">
        <v>1809812.26</v>
      </c>
      <c r="M112" s="56">
        <v>-1388</v>
      </c>
      <c r="N112" s="56">
        <v>620039.24</v>
      </c>
      <c r="O112" s="100">
        <v>2001551.91</v>
      </c>
      <c r="P112" s="100">
        <v>196000</v>
      </c>
      <c r="Q112" s="100">
        <v>3174.76</v>
      </c>
      <c r="S112" s="100">
        <v>1339594.8</v>
      </c>
      <c r="T112" s="100">
        <v>770203</v>
      </c>
      <c r="U112" s="124">
        <v>1789189.8</v>
      </c>
      <c r="X112" s="124">
        <v>1374484.23</v>
      </c>
      <c r="Y112" s="124">
        <v>260594.55</v>
      </c>
    </row>
    <row r="113" spans="1:28" x14ac:dyDescent="0.25">
      <c r="A113" s="56" t="s">
        <v>1910</v>
      </c>
      <c r="B113" s="123">
        <v>457200.31</v>
      </c>
      <c r="C113" s="123">
        <v>46460</v>
      </c>
      <c r="D113" s="123">
        <v>21706.29</v>
      </c>
      <c r="E113" s="56">
        <v>700719.87</v>
      </c>
      <c r="F113" s="56">
        <v>272766</v>
      </c>
      <c r="I113" s="275">
        <v>189875</v>
      </c>
      <c r="J113" s="275">
        <v>0</v>
      </c>
      <c r="L113" s="56">
        <v>-1838496.71</v>
      </c>
      <c r="M113" s="56">
        <v>605.6</v>
      </c>
      <c r="N113" s="56">
        <v>3271774.09</v>
      </c>
      <c r="O113" s="100">
        <v>2144913.65</v>
      </c>
      <c r="Q113" s="100">
        <v>2035.21</v>
      </c>
      <c r="S113" s="100">
        <v>1301100</v>
      </c>
      <c r="T113" s="100">
        <v>54500</v>
      </c>
      <c r="U113" s="124">
        <v>2040546</v>
      </c>
      <c r="W113" s="124">
        <v>14765</v>
      </c>
      <c r="X113" s="124">
        <v>1180972.8799999999</v>
      </c>
      <c r="Y113" s="124">
        <v>179005.49</v>
      </c>
      <c r="Z113" s="124">
        <v>7601</v>
      </c>
      <c r="AB113" s="124">
        <v>50000</v>
      </c>
    </row>
    <row r="114" spans="1:28" x14ac:dyDescent="0.25">
      <c r="A114" s="56" t="s">
        <v>1911</v>
      </c>
      <c r="B114" s="123">
        <v>449572.05</v>
      </c>
      <c r="C114" s="123">
        <v>0</v>
      </c>
      <c r="D114" s="123">
        <v>34763.699999999997</v>
      </c>
      <c r="E114" s="56">
        <v>899061.18</v>
      </c>
      <c r="F114" s="56">
        <v>79642.8</v>
      </c>
      <c r="I114" s="275">
        <v>0</v>
      </c>
      <c r="J114" s="275">
        <v>2</v>
      </c>
      <c r="L114" s="56">
        <v>-194462.51</v>
      </c>
      <c r="M114" s="56">
        <v>1131001.29</v>
      </c>
      <c r="N114" s="56">
        <v>679737.85</v>
      </c>
      <c r="O114" s="100">
        <v>1329905.1299999999</v>
      </c>
      <c r="P114" s="100">
        <v>53597</v>
      </c>
      <c r="Q114" s="100">
        <v>1741.57</v>
      </c>
      <c r="S114" s="100">
        <v>748270</v>
      </c>
      <c r="U114" s="124">
        <v>1205260</v>
      </c>
      <c r="X114" s="124">
        <v>570625.79</v>
      </c>
      <c r="Y114" s="124">
        <v>324723.81</v>
      </c>
      <c r="Z114" s="124">
        <v>325</v>
      </c>
      <c r="AB114" s="124">
        <v>80000</v>
      </c>
    </row>
    <row r="115" spans="1:28" x14ac:dyDescent="0.25">
      <c r="A115" s="56" t="s">
        <v>1912</v>
      </c>
      <c r="B115" s="123">
        <v>733824.98</v>
      </c>
      <c r="C115" s="123">
        <v>0</v>
      </c>
      <c r="D115" s="123">
        <v>42455.79</v>
      </c>
      <c r="E115" s="56">
        <v>1039251.04</v>
      </c>
      <c r="F115" s="56">
        <v>326833.2</v>
      </c>
      <c r="J115" s="275">
        <v>0</v>
      </c>
      <c r="L115" s="56">
        <v>94098.6</v>
      </c>
      <c r="N115" s="56">
        <v>1731639.01</v>
      </c>
      <c r="O115" s="100">
        <v>2151697.15</v>
      </c>
      <c r="P115" s="100">
        <v>477208</v>
      </c>
      <c r="Q115" s="100">
        <v>1982.55</v>
      </c>
      <c r="S115" s="100">
        <v>1286720</v>
      </c>
      <c r="U115" s="124">
        <v>1987160</v>
      </c>
      <c r="X115" s="124">
        <v>871536.15</v>
      </c>
      <c r="Y115" s="124">
        <v>225131.15</v>
      </c>
    </row>
    <row r="116" spans="1:28" x14ac:dyDescent="0.25">
      <c r="A116" s="56" t="s">
        <v>1913</v>
      </c>
      <c r="B116" s="123">
        <v>142904.31</v>
      </c>
      <c r="C116" s="123">
        <v>0</v>
      </c>
      <c r="D116" s="123">
        <v>28881.98</v>
      </c>
      <c r="E116" s="56">
        <v>715878.2</v>
      </c>
      <c r="F116" s="56">
        <v>244711.87</v>
      </c>
      <c r="G116" s="275">
        <v>0</v>
      </c>
      <c r="I116" s="275">
        <v>0</v>
      </c>
      <c r="J116" s="275">
        <v>24</v>
      </c>
      <c r="L116" s="56">
        <v>-1502847.15</v>
      </c>
      <c r="M116" s="56">
        <v>443691.85</v>
      </c>
      <c r="N116" s="56">
        <v>2353915.73</v>
      </c>
      <c r="O116" s="100">
        <v>755458.98</v>
      </c>
      <c r="Q116" s="100">
        <v>659.14</v>
      </c>
      <c r="S116" s="100">
        <v>654320</v>
      </c>
      <c r="U116" s="124">
        <v>737620</v>
      </c>
      <c r="W116" s="124">
        <v>2316</v>
      </c>
      <c r="X116" s="124">
        <v>431877.57</v>
      </c>
      <c r="Y116" s="124">
        <v>326884.62</v>
      </c>
      <c r="Z116" s="124">
        <v>8554</v>
      </c>
    </row>
    <row r="117" spans="1:28" x14ac:dyDescent="0.25">
      <c r="A117" s="56" t="s">
        <v>1914</v>
      </c>
      <c r="B117" s="123">
        <v>743790.74</v>
      </c>
      <c r="C117" s="123">
        <v>0</v>
      </c>
      <c r="D117" s="123">
        <v>45742.22</v>
      </c>
      <c r="E117" s="56">
        <v>2407183.75</v>
      </c>
      <c r="F117" s="56">
        <v>344416.08</v>
      </c>
      <c r="I117" s="275">
        <v>0</v>
      </c>
      <c r="J117" s="275">
        <v>173.45</v>
      </c>
      <c r="K117" s="56">
        <v>0</v>
      </c>
      <c r="L117" s="56">
        <v>1966300.8</v>
      </c>
      <c r="M117" s="56">
        <v>128297.11</v>
      </c>
      <c r="N117" s="56">
        <v>1221990.08</v>
      </c>
      <c r="O117" s="100">
        <v>3350889.19</v>
      </c>
      <c r="Q117" s="100">
        <v>2144.56</v>
      </c>
      <c r="S117" s="100">
        <v>1688958</v>
      </c>
      <c r="U117" s="124">
        <v>2975461</v>
      </c>
      <c r="W117" s="124">
        <v>67085.990000000005</v>
      </c>
      <c r="X117" s="124">
        <v>1246902.81</v>
      </c>
      <c r="Y117" s="124">
        <v>404094.75</v>
      </c>
      <c r="AB117" s="124">
        <v>30052.71</v>
      </c>
    </row>
    <row r="118" spans="1:28" x14ac:dyDescent="0.25">
      <c r="A118" s="56" t="s">
        <v>1915</v>
      </c>
      <c r="B118" s="123">
        <v>548330.82999999996</v>
      </c>
      <c r="C118" s="123">
        <v>0</v>
      </c>
      <c r="D118" s="123">
        <v>72004.83</v>
      </c>
      <c r="E118" s="56">
        <v>1032776.49</v>
      </c>
      <c r="F118" s="56">
        <v>63329.4</v>
      </c>
      <c r="H118" s="275">
        <v>62380</v>
      </c>
      <c r="I118" s="275">
        <v>55000</v>
      </c>
      <c r="J118" s="275">
        <v>5671</v>
      </c>
      <c r="M118" s="56">
        <v>268752.18</v>
      </c>
      <c r="N118" s="56">
        <v>1488507.55</v>
      </c>
      <c r="O118" s="100">
        <v>1359234.02</v>
      </c>
      <c r="P118" s="100">
        <v>58652</v>
      </c>
      <c r="Q118" s="100">
        <v>1911.17</v>
      </c>
      <c r="S118" s="100">
        <v>1046976</v>
      </c>
      <c r="U118" s="124">
        <v>1476381</v>
      </c>
      <c r="X118" s="124">
        <v>518809.35</v>
      </c>
      <c r="Y118" s="124">
        <v>166934.70000000001</v>
      </c>
      <c r="Z118" s="124">
        <v>12396</v>
      </c>
    </row>
    <row r="119" spans="1:28" x14ac:dyDescent="0.25">
      <c r="A119" s="56" t="s">
        <v>1916</v>
      </c>
      <c r="B119" s="123">
        <v>726829.89</v>
      </c>
      <c r="C119" s="123">
        <v>0</v>
      </c>
      <c r="D119" s="123">
        <v>60677.67</v>
      </c>
      <c r="E119" s="56">
        <v>674003.04</v>
      </c>
      <c r="F119" s="56">
        <v>168335.02</v>
      </c>
      <c r="H119" s="275">
        <v>18000</v>
      </c>
      <c r="I119" s="275">
        <v>286668</v>
      </c>
      <c r="J119" s="275">
        <v>0</v>
      </c>
      <c r="M119" s="56">
        <v>-25500</v>
      </c>
      <c r="O119" s="100">
        <v>967510.33</v>
      </c>
      <c r="Q119" s="100">
        <v>1990.56</v>
      </c>
      <c r="S119" s="100">
        <v>844320</v>
      </c>
      <c r="U119" s="124">
        <v>1109680</v>
      </c>
      <c r="W119" s="124">
        <v>4064</v>
      </c>
      <c r="X119" s="124">
        <v>530027.93999999994</v>
      </c>
      <c r="Y119" s="124">
        <v>137462.93</v>
      </c>
    </row>
    <row r="120" spans="1:28" x14ac:dyDescent="0.25">
      <c r="A120" s="56" t="s">
        <v>1917</v>
      </c>
      <c r="B120" s="123">
        <v>911344.78</v>
      </c>
      <c r="C120" s="123">
        <v>0</v>
      </c>
      <c r="D120" s="123">
        <v>7828.8</v>
      </c>
      <c r="E120" s="56">
        <v>601987.82999999996</v>
      </c>
      <c r="F120" s="56">
        <v>36918.589999999997</v>
      </c>
      <c r="G120" s="275">
        <v>0</v>
      </c>
      <c r="H120" s="275">
        <v>45308.19</v>
      </c>
      <c r="I120" s="275">
        <v>188162</v>
      </c>
      <c r="J120" s="275">
        <v>6340.4</v>
      </c>
      <c r="M120" s="56">
        <v>62537.74</v>
      </c>
      <c r="N120" s="56">
        <v>1693308.65</v>
      </c>
      <c r="O120" s="100">
        <v>1307169.3899999999</v>
      </c>
      <c r="P120" s="100">
        <v>6500</v>
      </c>
      <c r="Q120" s="100">
        <v>2810.6</v>
      </c>
      <c r="S120" s="100">
        <v>1405901.52</v>
      </c>
      <c r="T120" s="100">
        <v>60</v>
      </c>
      <c r="U120" s="124">
        <v>1647101.52</v>
      </c>
      <c r="W120" s="124">
        <v>30202.7</v>
      </c>
      <c r="X120" s="124">
        <v>653496.19999999995</v>
      </c>
      <c r="Y120" s="124">
        <v>159490.79</v>
      </c>
      <c r="Z120" s="124">
        <v>14626</v>
      </c>
    </row>
    <row r="121" spans="1:28" x14ac:dyDescent="0.25">
      <c r="A121" s="56" t="s">
        <v>1918</v>
      </c>
      <c r="B121" s="123">
        <v>294442.89</v>
      </c>
      <c r="C121" s="123">
        <v>0</v>
      </c>
      <c r="D121" s="123">
        <v>147132.72</v>
      </c>
      <c r="E121" s="56">
        <v>1086418.58</v>
      </c>
      <c r="F121" s="56">
        <v>78809.399999999994</v>
      </c>
      <c r="G121" s="275">
        <v>0</v>
      </c>
      <c r="H121" s="275">
        <v>58117.83</v>
      </c>
      <c r="J121" s="275">
        <v>20</v>
      </c>
      <c r="M121" s="56">
        <v>-66029.259999999995</v>
      </c>
      <c r="O121" s="100">
        <v>1274491.74</v>
      </c>
      <c r="Q121" s="100">
        <v>1635.19</v>
      </c>
      <c r="S121" s="100">
        <v>1011459.9</v>
      </c>
      <c r="T121" s="100">
        <v>5000</v>
      </c>
      <c r="U121" s="124">
        <v>1320799.8999999999</v>
      </c>
      <c r="X121" s="124">
        <v>614630.6</v>
      </c>
      <c r="Y121" s="124">
        <v>267639.71999999997</v>
      </c>
    </row>
    <row r="122" spans="1:28" x14ac:dyDescent="0.25">
      <c r="A122" s="56" t="s">
        <v>1919</v>
      </c>
      <c r="B122" s="123">
        <v>262285.65999999997</v>
      </c>
      <c r="C122" s="123">
        <v>35200</v>
      </c>
      <c r="D122" s="123">
        <v>83852.69</v>
      </c>
      <c r="E122" s="56">
        <v>327665.98</v>
      </c>
      <c r="F122" s="56">
        <v>28755.95</v>
      </c>
      <c r="H122" s="275">
        <v>52584.480000000003</v>
      </c>
      <c r="I122" s="275">
        <v>50000</v>
      </c>
      <c r="J122" s="275">
        <v>2449</v>
      </c>
      <c r="M122" s="56">
        <v>139389.5</v>
      </c>
      <c r="O122" s="100">
        <v>1074045.96</v>
      </c>
      <c r="Q122" s="100">
        <v>1097.6099999999999</v>
      </c>
      <c r="S122" s="100">
        <v>875427.9</v>
      </c>
      <c r="U122" s="124">
        <v>1340947.8999999999</v>
      </c>
      <c r="X122" s="124">
        <v>426693.89</v>
      </c>
      <c r="Y122" s="124">
        <v>64844.75</v>
      </c>
    </row>
    <row r="123" spans="1:28" x14ac:dyDescent="0.25">
      <c r="A123" s="56" t="s">
        <v>1927</v>
      </c>
      <c r="B123" s="123">
        <v>383125.15</v>
      </c>
      <c r="C123" s="123">
        <v>0</v>
      </c>
      <c r="D123" s="123">
        <v>75393.88</v>
      </c>
      <c r="E123" s="56">
        <v>700244.55</v>
      </c>
      <c r="F123" s="56">
        <v>100840.53</v>
      </c>
      <c r="H123" s="275">
        <v>210161.47</v>
      </c>
      <c r="J123" s="275">
        <v>1181.3900000000001</v>
      </c>
      <c r="M123" s="56">
        <v>17401.240000000002</v>
      </c>
      <c r="N123" s="56">
        <v>2439641.09</v>
      </c>
      <c r="O123" s="100">
        <v>657717.38</v>
      </c>
      <c r="P123" s="100">
        <v>47754.52</v>
      </c>
      <c r="Q123" s="100">
        <v>1630.61</v>
      </c>
      <c r="S123" s="100">
        <v>1442520</v>
      </c>
      <c r="T123" s="100">
        <v>4000</v>
      </c>
      <c r="U123" s="124">
        <v>1538858</v>
      </c>
      <c r="W123" s="124">
        <v>9435</v>
      </c>
      <c r="X123" s="124">
        <v>575753.93999999994</v>
      </c>
      <c r="Y123" s="124">
        <v>98705.03</v>
      </c>
    </row>
    <row r="124" spans="1:28" x14ac:dyDescent="0.25">
      <c r="A124" s="56" t="s">
        <v>1929</v>
      </c>
      <c r="B124" s="123">
        <v>384776.33</v>
      </c>
      <c r="C124" s="123">
        <v>60312</v>
      </c>
      <c r="D124" s="123">
        <v>134037.94</v>
      </c>
      <c r="E124" s="56">
        <v>817530.48</v>
      </c>
      <c r="F124" s="56">
        <v>118563.91</v>
      </c>
      <c r="G124" s="275">
        <v>0</v>
      </c>
      <c r="H124" s="275">
        <v>32897.26</v>
      </c>
      <c r="I124" s="275">
        <v>120550</v>
      </c>
      <c r="J124" s="275">
        <v>3868.01</v>
      </c>
      <c r="M124" s="56">
        <v>-5000</v>
      </c>
      <c r="N124" s="56">
        <v>3028722.67</v>
      </c>
      <c r="O124" s="100">
        <v>1015257.77</v>
      </c>
      <c r="Q124" s="100">
        <v>1762.04</v>
      </c>
      <c r="S124" s="100">
        <v>1391327.6</v>
      </c>
      <c r="U124" s="124">
        <v>1709647.6</v>
      </c>
      <c r="X124" s="124">
        <v>566821.31999999995</v>
      </c>
      <c r="Y124" s="124">
        <v>197555.8</v>
      </c>
      <c r="Z124" s="124">
        <v>10312.5</v>
      </c>
    </row>
    <row r="125" spans="1:28" x14ac:dyDescent="0.25">
      <c r="A125" s="56" t="s">
        <v>1931</v>
      </c>
      <c r="B125" s="123">
        <v>124164.5</v>
      </c>
      <c r="C125" s="123">
        <v>92000</v>
      </c>
      <c r="D125" s="123">
        <v>21908.63</v>
      </c>
      <c r="E125" s="56">
        <v>1067975.21</v>
      </c>
      <c r="F125" s="56">
        <v>122784.94</v>
      </c>
      <c r="G125" s="275">
        <v>0</v>
      </c>
      <c r="H125" s="275">
        <v>35392.67</v>
      </c>
      <c r="I125" s="275">
        <v>50000</v>
      </c>
      <c r="J125" s="275">
        <v>0</v>
      </c>
      <c r="N125" s="56">
        <v>3118920.11</v>
      </c>
      <c r="O125" s="100">
        <v>821408.88</v>
      </c>
      <c r="Q125" s="100">
        <v>781.58</v>
      </c>
      <c r="S125" s="100">
        <v>1338422.8</v>
      </c>
      <c r="U125" s="124">
        <v>1567122.8</v>
      </c>
      <c r="X125" s="124">
        <v>424786.85</v>
      </c>
      <c r="Y125" s="124">
        <v>253279.26</v>
      </c>
    </row>
    <row r="126" spans="1:28" x14ac:dyDescent="0.25">
      <c r="A126" s="56" t="s">
        <v>1898</v>
      </c>
      <c r="B126" s="123">
        <v>318577.78000000003</v>
      </c>
      <c r="C126" s="123">
        <v>0</v>
      </c>
      <c r="D126" s="123">
        <v>20925.38</v>
      </c>
      <c r="E126" s="56">
        <v>986469.64</v>
      </c>
      <c r="F126" s="56">
        <v>206217.15</v>
      </c>
      <c r="G126" s="275">
        <v>0</v>
      </c>
      <c r="H126" s="275">
        <v>56344.08</v>
      </c>
      <c r="J126" s="275">
        <v>1571.68</v>
      </c>
      <c r="K126" s="56">
        <v>85640</v>
      </c>
      <c r="L126" s="56">
        <v>1487575.93</v>
      </c>
      <c r="M126" s="56">
        <v>-1116.5899999999999</v>
      </c>
      <c r="O126" s="100">
        <v>1612324.99</v>
      </c>
      <c r="P126" s="100">
        <v>54740</v>
      </c>
      <c r="Q126" s="100">
        <v>2493.8200000000002</v>
      </c>
      <c r="S126" s="100">
        <v>1870035.5</v>
      </c>
      <c r="T126" s="100">
        <v>370660</v>
      </c>
      <c r="U126" s="124">
        <v>2835524.5</v>
      </c>
      <c r="X126" s="124">
        <v>823649.82</v>
      </c>
      <c r="Y126" s="124">
        <v>222253.14</v>
      </c>
    </row>
    <row r="127" spans="1:28" x14ac:dyDescent="0.25">
      <c r="A127" s="56" t="s">
        <v>1899</v>
      </c>
      <c r="B127" s="123">
        <v>360764.68</v>
      </c>
      <c r="C127" s="123">
        <v>0</v>
      </c>
      <c r="D127" s="123">
        <v>20333.919999999998</v>
      </c>
      <c r="E127" s="56">
        <v>282493.21000000002</v>
      </c>
      <c r="F127" s="56">
        <v>208343.26</v>
      </c>
      <c r="H127" s="275">
        <v>52120.52</v>
      </c>
      <c r="J127" s="275">
        <v>445.1</v>
      </c>
      <c r="K127" s="56">
        <v>0</v>
      </c>
      <c r="L127" s="56">
        <v>439121.15</v>
      </c>
      <c r="M127" s="56">
        <v>8370</v>
      </c>
      <c r="O127" s="100">
        <v>1396311.91</v>
      </c>
      <c r="P127" s="100">
        <v>123005</v>
      </c>
      <c r="Q127" s="100">
        <v>2388.6999999999998</v>
      </c>
      <c r="S127" s="100">
        <v>1405041</v>
      </c>
      <c r="T127" s="100">
        <v>248481</v>
      </c>
      <c r="U127" s="124">
        <v>1870386</v>
      </c>
      <c r="X127" s="124">
        <v>704501.88</v>
      </c>
      <c r="Y127" s="124">
        <v>111914.18</v>
      </c>
      <c r="AB127" s="124">
        <v>60000</v>
      </c>
    </row>
    <row r="128" spans="1:28" x14ac:dyDescent="0.25">
      <c r="A128" s="56" t="s">
        <v>1902</v>
      </c>
      <c r="B128" s="123">
        <v>485088.6</v>
      </c>
      <c r="C128" s="123">
        <v>0</v>
      </c>
      <c r="D128" s="123">
        <v>5609.19</v>
      </c>
      <c r="E128" s="56">
        <v>5237068.1900000004</v>
      </c>
      <c r="F128" s="56">
        <v>101834.52</v>
      </c>
      <c r="H128" s="275">
        <v>119328.99</v>
      </c>
      <c r="J128" s="275">
        <v>207.44</v>
      </c>
      <c r="K128" s="56">
        <v>0</v>
      </c>
      <c r="L128" s="56">
        <v>5616660</v>
      </c>
      <c r="M128" s="56">
        <v>1567.64</v>
      </c>
      <c r="O128" s="100">
        <v>1831619.81</v>
      </c>
      <c r="P128" s="100">
        <v>118620</v>
      </c>
      <c r="Q128" s="100">
        <v>2290.91</v>
      </c>
      <c r="S128" s="100">
        <v>1641101.1</v>
      </c>
      <c r="T128" s="100">
        <v>675308.9</v>
      </c>
      <c r="U128" s="124">
        <v>2536387.1</v>
      </c>
      <c r="X128" s="124">
        <v>604840.31000000006</v>
      </c>
      <c r="Y128" s="124">
        <v>482014.33</v>
      </c>
      <c r="AB128" s="124">
        <v>86000</v>
      </c>
    </row>
    <row r="129" spans="1:25" x14ac:dyDescent="0.25">
      <c r="A129" s="56" t="s">
        <v>1904</v>
      </c>
      <c r="B129" s="123">
        <v>442736.05</v>
      </c>
      <c r="C129" s="123">
        <v>0</v>
      </c>
      <c r="D129" s="123">
        <v>0</v>
      </c>
      <c r="E129" s="56">
        <v>412466</v>
      </c>
      <c r="F129" s="56">
        <v>166984.14000000001</v>
      </c>
      <c r="H129" s="275">
        <v>33568.089999999997</v>
      </c>
      <c r="J129" s="275">
        <v>298.67</v>
      </c>
      <c r="K129" s="56">
        <v>155940</v>
      </c>
      <c r="L129" s="56">
        <v>809478.12</v>
      </c>
      <c r="M129" s="56">
        <v>27955.13</v>
      </c>
      <c r="O129" s="100">
        <v>1042084.51</v>
      </c>
      <c r="P129" s="100">
        <v>21420</v>
      </c>
      <c r="Q129" s="100">
        <v>2427.62</v>
      </c>
      <c r="S129" s="100">
        <v>897615.5</v>
      </c>
      <c r="T129" s="100">
        <v>250018</v>
      </c>
      <c r="U129" s="124">
        <v>1499563.5</v>
      </c>
      <c r="X129" s="124">
        <v>546056.62</v>
      </c>
      <c r="Y129" s="124">
        <v>66208.83</v>
      </c>
    </row>
    <row r="130" spans="1:25" x14ac:dyDescent="0.25">
      <c r="A130" s="56" t="s">
        <v>1930</v>
      </c>
      <c r="B130" s="123">
        <v>253797.63</v>
      </c>
      <c r="C130" s="123">
        <v>0</v>
      </c>
      <c r="D130" s="123">
        <v>6369.24</v>
      </c>
      <c r="E130" s="56">
        <v>492664.31</v>
      </c>
      <c r="F130" s="56">
        <v>67581.55</v>
      </c>
      <c r="H130" s="275">
        <v>143472.39000000001</v>
      </c>
      <c r="J130" s="275">
        <v>15</v>
      </c>
      <c r="K130" s="56">
        <v>0</v>
      </c>
      <c r="L130" s="56">
        <v>898661.6</v>
      </c>
      <c r="M130" s="56">
        <v>29188.53</v>
      </c>
      <c r="O130" s="100">
        <v>803180.01</v>
      </c>
      <c r="P130" s="100">
        <v>142300</v>
      </c>
      <c r="Q130" s="100">
        <v>1406.53</v>
      </c>
      <c r="S130" s="100">
        <v>771520</v>
      </c>
      <c r="T130" s="100">
        <v>163900</v>
      </c>
      <c r="U130" s="124">
        <v>1242304</v>
      </c>
      <c r="X130" s="124">
        <v>728580.4</v>
      </c>
      <c r="Y130" s="124">
        <v>135797.93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L130"/>
  <sheetViews>
    <sheetView topLeftCell="AD1" zoomScale="68" zoomScaleNormal="68" workbookViewId="0">
      <selection activeCell="AK5" sqref="AK5"/>
    </sheetView>
  </sheetViews>
  <sheetFormatPr defaultColWidth="9" defaultRowHeight="13.8" x14ac:dyDescent="0.25"/>
  <cols>
    <col min="1" max="1" width="6.5" style="50" customWidth="1"/>
    <col min="2" max="2" width="8.59765625" style="50" customWidth="1"/>
    <col min="3" max="3" width="6.5" style="57" customWidth="1"/>
    <col min="4" max="4" width="26.59765625" style="57" customWidth="1"/>
    <col min="5" max="5" width="27.8984375" style="266" customWidth="1"/>
    <col min="6" max="6" width="34.8984375" style="123" bestFit="1" customWidth="1"/>
    <col min="7" max="7" width="33.8984375" style="123" bestFit="1" customWidth="1"/>
    <col min="8" max="8" width="25.5" style="123" bestFit="1" customWidth="1"/>
    <col min="9" max="10" width="17" style="266" bestFit="1" customWidth="1"/>
    <col min="11" max="11" width="19.09765625" style="275" bestFit="1" customWidth="1"/>
    <col min="12" max="12" width="21" style="275" bestFit="1" customWidth="1"/>
    <col min="13" max="13" width="20.5" style="275" bestFit="1" customWidth="1"/>
    <col min="14" max="14" width="22.8984375" style="275" bestFit="1" customWidth="1"/>
    <col min="15" max="15" width="24.8984375" style="266" bestFit="1" customWidth="1"/>
    <col min="16" max="17" width="28.59765625" style="266" bestFit="1" customWidth="1"/>
    <col min="18" max="18" width="17" style="266" bestFit="1" customWidth="1"/>
    <col min="19" max="19" width="46" style="100" bestFit="1" customWidth="1"/>
    <col min="20" max="20" width="46.59765625" style="100" bestFit="1" customWidth="1"/>
    <col min="21" max="21" width="30.09765625" style="100" bestFit="1" customWidth="1"/>
    <col min="22" max="22" width="39.8984375" style="100" bestFit="1" customWidth="1"/>
    <col min="23" max="23" width="57" style="100" bestFit="1" customWidth="1"/>
    <col min="24" max="24" width="17" style="100" bestFit="1" customWidth="1"/>
    <col min="25" max="25" width="21.59765625" style="124" bestFit="1" customWidth="1"/>
    <col min="26" max="26" width="28" style="124" bestFit="1" customWidth="1"/>
    <col min="27" max="27" width="26.3984375" style="124" bestFit="1" customWidth="1"/>
    <col min="28" max="28" width="44.8984375" style="124" bestFit="1" customWidth="1"/>
    <col min="29" max="32" width="44.8984375" style="124" customWidth="1"/>
    <col min="33" max="33" width="20.5" style="99" bestFit="1" customWidth="1"/>
    <col min="34" max="34" width="17.8984375" style="63" bestFit="1" customWidth="1"/>
    <col min="35" max="35" width="17.3984375" style="64" bestFit="1" customWidth="1"/>
    <col min="36" max="36" width="17.59765625" style="60" bestFit="1" customWidth="1"/>
    <col min="37" max="37" width="19.09765625" style="59" bestFit="1" customWidth="1"/>
    <col min="38" max="38" width="23.59765625" style="64" bestFit="1" customWidth="1"/>
    <col min="39" max="16384" width="9" style="68"/>
  </cols>
  <sheetData>
    <row r="1" spans="1:38" x14ac:dyDescent="0.25">
      <c r="A1" s="267"/>
      <c r="B1" s="267"/>
      <c r="E1" s="56" t="s">
        <v>590</v>
      </c>
      <c r="F1" s="123" t="s">
        <v>1438</v>
      </c>
      <c r="G1" s="123" t="s">
        <v>1439</v>
      </c>
      <c r="H1" s="123" t="s">
        <v>1440</v>
      </c>
      <c r="I1" s="56" t="s">
        <v>1442</v>
      </c>
      <c r="J1" s="56" t="s">
        <v>1443</v>
      </c>
      <c r="K1" s="275" t="s">
        <v>1445</v>
      </c>
      <c r="L1" s="275" t="s">
        <v>1446</v>
      </c>
      <c r="M1" s="275" t="s">
        <v>1448</v>
      </c>
      <c r="N1" s="275" t="s">
        <v>1449</v>
      </c>
      <c r="O1" s="56" t="s">
        <v>1450</v>
      </c>
      <c r="P1" s="56" t="s">
        <v>1451</v>
      </c>
      <c r="Q1" s="56" t="s">
        <v>1452</v>
      </c>
      <c r="R1" s="56" t="s">
        <v>1453</v>
      </c>
      <c r="S1" s="100" t="s">
        <v>1455</v>
      </c>
      <c r="T1" s="100" t="s">
        <v>1456</v>
      </c>
      <c r="U1" s="100" t="s">
        <v>1457</v>
      </c>
      <c r="V1" s="100" t="s">
        <v>1599</v>
      </c>
      <c r="W1" s="100" t="s">
        <v>1458</v>
      </c>
      <c r="X1" s="100" t="s">
        <v>1459</v>
      </c>
      <c r="Y1" s="124" t="s">
        <v>1460</v>
      </c>
      <c r="Z1" s="124" t="s">
        <v>1461</v>
      </c>
      <c r="AA1" s="124" t="s">
        <v>1462</v>
      </c>
      <c r="AB1" s="124" t="s">
        <v>1463</v>
      </c>
      <c r="AC1" s="124" t="s">
        <v>1464</v>
      </c>
      <c r="AD1" s="124" t="s">
        <v>1601</v>
      </c>
      <c r="AE1" s="124" t="s">
        <v>1466</v>
      </c>
      <c r="AF1" s="124" t="s">
        <v>1467</v>
      </c>
      <c r="AG1" s="99" t="s">
        <v>6</v>
      </c>
      <c r="AH1" s="63" t="s">
        <v>7</v>
      </c>
      <c r="AI1" s="64" t="s">
        <v>8</v>
      </c>
      <c r="AJ1" s="65" t="s">
        <v>9</v>
      </c>
      <c r="AK1" s="66" t="s">
        <v>10</v>
      </c>
      <c r="AL1" s="67" t="s">
        <v>11</v>
      </c>
    </row>
    <row r="2" spans="1:38" x14ac:dyDescent="0.25">
      <c r="A2" s="267"/>
      <c r="B2" s="267"/>
      <c r="C2" s="57" t="s">
        <v>815</v>
      </c>
      <c r="E2" s="56" t="s">
        <v>591</v>
      </c>
      <c r="F2" s="123" t="s">
        <v>1468</v>
      </c>
      <c r="G2" s="123" t="s">
        <v>1469</v>
      </c>
      <c r="H2" s="123" t="s">
        <v>1470</v>
      </c>
      <c r="I2" s="56" t="s">
        <v>1472</v>
      </c>
      <c r="J2" s="56" t="s">
        <v>1473</v>
      </c>
      <c r="K2" s="275" t="s">
        <v>1475</v>
      </c>
      <c r="L2" s="275" t="s">
        <v>1476</v>
      </c>
      <c r="M2" s="275" t="s">
        <v>1478</v>
      </c>
      <c r="N2" s="275" t="s">
        <v>1479</v>
      </c>
      <c r="O2" s="56" t="s">
        <v>1480</v>
      </c>
      <c r="P2" s="56" t="s">
        <v>1481</v>
      </c>
      <c r="Q2" s="56" t="s">
        <v>1482</v>
      </c>
      <c r="R2" s="56" t="s">
        <v>1483</v>
      </c>
      <c r="S2" s="100" t="s">
        <v>1485</v>
      </c>
      <c r="T2" s="100" t="s">
        <v>1486</v>
      </c>
      <c r="U2" s="100" t="s">
        <v>1487</v>
      </c>
      <c r="V2" s="100" t="s">
        <v>1604</v>
      </c>
      <c r="W2" s="100" t="s">
        <v>1488</v>
      </c>
      <c r="X2" s="100" t="s">
        <v>1489</v>
      </c>
      <c r="Y2" s="124" t="s">
        <v>1490</v>
      </c>
      <c r="Z2" s="124" t="s">
        <v>1491</v>
      </c>
      <c r="AA2" s="124" t="s">
        <v>1492</v>
      </c>
      <c r="AB2" s="124" t="s">
        <v>1493</v>
      </c>
      <c r="AC2" s="124" t="s">
        <v>1494</v>
      </c>
      <c r="AD2" s="124" t="s">
        <v>1606</v>
      </c>
      <c r="AE2" s="124" t="s">
        <v>1496</v>
      </c>
      <c r="AF2" s="124" t="s">
        <v>1497</v>
      </c>
    </row>
    <row r="3" spans="1:38" ht="14.4" thickBot="1" x14ac:dyDescent="0.3">
      <c r="A3" s="267"/>
      <c r="B3" s="267"/>
      <c r="E3" s="56" t="s">
        <v>592</v>
      </c>
      <c r="F3" s="123">
        <v>48845265.270000003</v>
      </c>
      <c r="G3" s="123">
        <v>1731843.8</v>
      </c>
      <c r="H3" s="123">
        <v>8412296.0500000007</v>
      </c>
      <c r="I3" s="56">
        <v>140215602.78</v>
      </c>
      <c r="J3" s="56">
        <v>27022416.199999999</v>
      </c>
      <c r="K3" s="275">
        <v>757693</v>
      </c>
      <c r="L3" s="275">
        <v>3656317.22</v>
      </c>
      <c r="M3" s="275">
        <v>2672274.69</v>
      </c>
      <c r="N3" s="275">
        <v>314805.13</v>
      </c>
      <c r="O3" s="56">
        <v>1672412.09</v>
      </c>
      <c r="P3" s="56">
        <v>9451259.7400000002</v>
      </c>
      <c r="Q3" s="56">
        <v>11156117.66</v>
      </c>
      <c r="R3" s="56">
        <v>185789857.43000001</v>
      </c>
      <c r="S3" s="100">
        <v>159269427.49000001</v>
      </c>
      <c r="T3" s="100">
        <v>9335237.3200000003</v>
      </c>
      <c r="U3" s="100">
        <v>223360.33</v>
      </c>
      <c r="V3" s="100">
        <v>3860</v>
      </c>
      <c r="W3" s="100">
        <v>147177016.22999999</v>
      </c>
      <c r="X3" s="100">
        <v>17151339.16</v>
      </c>
      <c r="Y3" s="124">
        <v>207910170.58000001</v>
      </c>
      <c r="Z3" s="124">
        <v>205949</v>
      </c>
      <c r="AA3" s="124">
        <v>452684.69</v>
      </c>
      <c r="AB3" s="124">
        <v>86642217.790000007</v>
      </c>
      <c r="AC3" s="124">
        <v>26663250.98</v>
      </c>
      <c r="AD3" s="124">
        <v>109423</v>
      </c>
      <c r="AE3" s="124">
        <v>5221</v>
      </c>
      <c r="AF3" s="124">
        <v>1603079.81</v>
      </c>
      <c r="AG3" s="99">
        <f t="shared" ref="AG3:AL3" si="0">SUM(AG4:AG130)</f>
        <v>58989405.120000012</v>
      </c>
      <c r="AH3" s="63">
        <f t="shared" si="0"/>
        <v>7401090.0399999991</v>
      </c>
      <c r="AI3" s="64">
        <f t="shared" si="0"/>
        <v>51588315.080000006</v>
      </c>
      <c r="AJ3" s="60">
        <f t="shared" si="0"/>
        <v>333160240.53000003</v>
      </c>
      <c r="AK3" s="59">
        <f t="shared" si="0"/>
        <v>323591996.85000002</v>
      </c>
      <c r="AL3" s="69">
        <f t="shared" si="0"/>
        <v>9568243.679999996</v>
      </c>
    </row>
    <row r="4" spans="1:38" ht="14.4" thickBot="1" x14ac:dyDescent="0.3">
      <c r="A4" s="50" t="s">
        <v>364</v>
      </c>
      <c r="B4" s="50" t="s">
        <v>366</v>
      </c>
      <c r="C4" s="88">
        <v>6411</v>
      </c>
      <c r="D4" s="89" t="s">
        <v>688</v>
      </c>
      <c r="E4" s="56" t="s">
        <v>1807</v>
      </c>
      <c r="F4" s="123">
        <v>741571.51</v>
      </c>
      <c r="G4" s="123">
        <v>2141</v>
      </c>
      <c r="H4" s="123">
        <v>108977.94</v>
      </c>
      <c r="I4" s="56">
        <v>4700780.8600000003</v>
      </c>
      <c r="J4" s="56">
        <v>149198.06</v>
      </c>
      <c r="K4" s="275">
        <v>0</v>
      </c>
      <c r="L4" s="275">
        <v>16405.900000000001</v>
      </c>
      <c r="N4" s="275">
        <v>1619.74</v>
      </c>
      <c r="O4" s="56">
        <v>54570</v>
      </c>
      <c r="P4" s="56"/>
      <c r="Q4" s="56">
        <v>-27876.81</v>
      </c>
      <c r="R4" s="56">
        <v>1723269</v>
      </c>
      <c r="S4" s="100">
        <v>1670634.45</v>
      </c>
      <c r="T4" s="100">
        <v>381380.5</v>
      </c>
      <c r="U4" s="100">
        <v>3416.8</v>
      </c>
      <c r="W4" s="100">
        <v>1895270</v>
      </c>
      <c r="X4" s="100">
        <v>498130</v>
      </c>
      <c r="Y4" s="124">
        <v>2594430</v>
      </c>
      <c r="AB4" s="124">
        <v>1378313.39</v>
      </c>
      <c r="AC4" s="124">
        <v>320401.25</v>
      </c>
      <c r="AF4" s="124">
        <v>9000</v>
      </c>
      <c r="AG4" s="99">
        <f t="shared" ref="AG4:AG35" si="1">SUM(F4:H4)</f>
        <v>852690.45</v>
      </c>
      <c r="AH4" s="63">
        <f t="shared" ref="AH4:AH35" si="2">SUM(K4:N4)</f>
        <v>18025.640000000003</v>
      </c>
      <c r="AI4" s="64">
        <f>AG4-AH4</f>
        <v>834664.80999999994</v>
      </c>
      <c r="AJ4" s="60">
        <f t="shared" ref="AJ4:AJ35" si="3">SUM(S4:X4)</f>
        <v>4448831.75</v>
      </c>
      <c r="AK4" s="59">
        <f t="shared" ref="AK4:AK35" si="4">SUM(Y4:AF4)</f>
        <v>4302144.6399999997</v>
      </c>
      <c r="AL4" s="69">
        <f>AJ4-AK4</f>
        <v>146687.11000000034</v>
      </c>
    </row>
    <row r="5" spans="1:38" ht="14.4" thickBot="1" x14ac:dyDescent="0.3">
      <c r="A5" s="50" t="s">
        <v>364</v>
      </c>
      <c r="B5" s="50" t="s">
        <v>366</v>
      </c>
      <c r="C5" s="88">
        <v>2059</v>
      </c>
      <c r="D5" s="89" t="s">
        <v>689</v>
      </c>
      <c r="E5" s="56" t="s">
        <v>1808</v>
      </c>
      <c r="F5" s="123">
        <v>257206.22</v>
      </c>
      <c r="G5" s="123">
        <v>154</v>
      </c>
      <c r="H5" s="123">
        <v>120816.02</v>
      </c>
      <c r="I5" s="56">
        <v>710249.49</v>
      </c>
      <c r="J5" s="56">
        <v>289013.34000000003</v>
      </c>
      <c r="K5" s="275">
        <v>3650</v>
      </c>
      <c r="M5" s="275">
        <v>244380</v>
      </c>
      <c r="N5" s="275">
        <v>1291.4100000000001</v>
      </c>
      <c r="O5" s="56"/>
      <c r="P5" s="56"/>
      <c r="Q5" s="56">
        <v>-26682.04</v>
      </c>
      <c r="R5" s="56">
        <v>1740746.12</v>
      </c>
      <c r="S5" s="100">
        <v>885291.5</v>
      </c>
      <c r="U5" s="100">
        <v>1429.96</v>
      </c>
      <c r="W5" s="100">
        <v>1079280</v>
      </c>
      <c r="X5" s="100">
        <v>118030</v>
      </c>
      <c r="Y5" s="124">
        <v>1262058</v>
      </c>
      <c r="AB5" s="124">
        <v>733017.31</v>
      </c>
      <c r="AC5" s="124">
        <v>243237.61</v>
      </c>
      <c r="AF5" s="124">
        <v>2700</v>
      </c>
      <c r="AG5" s="99">
        <f t="shared" si="1"/>
        <v>378176.24</v>
      </c>
      <c r="AH5" s="63">
        <f t="shared" si="2"/>
        <v>249321.41</v>
      </c>
      <c r="AI5" s="64">
        <f t="shared" ref="AI5:AI68" si="5">AG5-AH5</f>
        <v>128854.82999999999</v>
      </c>
      <c r="AJ5" s="60">
        <f t="shared" si="3"/>
        <v>2084031.46</v>
      </c>
      <c r="AK5" s="59">
        <f t="shared" si="4"/>
        <v>2241012.92</v>
      </c>
      <c r="AL5" s="69">
        <f t="shared" ref="AL5:AL68" si="6">AJ5-AK5</f>
        <v>-156981.45999999996</v>
      </c>
    </row>
    <row r="6" spans="1:38" ht="14.4" thickBot="1" x14ac:dyDescent="0.3">
      <c r="A6" s="50" t="s">
        <v>364</v>
      </c>
      <c r="B6" s="50" t="s">
        <v>366</v>
      </c>
      <c r="C6" s="88">
        <v>6691</v>
      </c>
      <c r="D6" s="89" t="s">
        <v>690</v>
      </c>
      <c r="E6" s="56" t="s">
        <v>1809</v>
      </c>
      <c r="F6" s="123">
        <v>515535.24</v>
      </c>
      <c r="G6" s="123">
        <v>59417.5</v>
      </c>
      <c r="H6" s="123">
        <v>95527.58</v>
      </c>
      <c r="I6" s="56">
        <v>985366.62</v>
      </c>
      <c r="J6" s="56">
        <v>659640.94999999995</v>
      </c>
      <c r="K6" s="275">
        <v>0</v>
      </c>
      <c r="L6" s="275">
        <v>5523</v>
      </c>
      <c r="M6" s="275">
        <v>0</v>
      </c>
      <c r="N6" s="275">
        <v>945.85</v>
      </c>
      <c r="O6" s="56">
        <v>89300</v>
      </c>
      <c r="P6" s="56"/>
      <c r="Q6" s="56">
        <v>113250.9</v>
      </c>
      <c r="R6" s="56">
        <v>2169071.4500000002</v>
      </c>
      <c r="S6" s="100">
        <v>2710930.55</v>
      </c>
      <c r="T6" s="100">
        <v>168235</v>
      </c>
      <c r="U6" s="100">
        <v>3111.48</v>
      </c>
      <c r="W6" s="100">
        <v>1985160</v>
      </c>
      <c r="X6" s="100">
        <v>516481</v>
      </c>
      <c r="Y6" s="124">
        <v>3303293</v>
      </c>
      <c r="AA6" s="124">
        <v>1520</v>
      </c>
      <c r="AB6" s="124">
        <v>1886927.01</v>
      </c>
      <c r="AC6" s="124">
        <v>454959.35</v>
      </c>
      <c r="AD6" s="124">
        <v>855</v>
      </c>
      <c r="AF6" s="124">
        <v>92400</v>
      </c>
      <c r="AG6" s="99">
        <f t="shared" si="1"/>
        <v>670480.31999999995</v>
      </c>
      <c r="AH6" s="63">
        <f t="shared" si="2"/>
        <v>6468.85</v>
      </c>
      <c r="AI6" s="64">
        <f t="shared" si="5"/>
        <v>664011.47</v>
      </c>
      <c r="AJ6" s="60">
        <f t="shared" si="3"/>
        <v>5383918.0299999993</v>
      </c>
      <c r="AK6" s="59">
        <f t="shared" si="4"/>
        <v>5739954.3599999994</v>
      </c>
      <c r="AL6" s="69">
        <f t="shared" si="6"/>
        <v>-356036.33000000007</v>
      </c>
    </row>
    <row r="7" spans="1:38" ht="14.4" thickBot="1" x14ac:dyDescent="0.3">
      <c r="A7" s="50" t="s">
        <v>364</v>
      </c>
      <c r="B7" s="50" t="s">
        <v>366</v>
      </c>
      <c r="C7" s="88">
        <v>3434</v>
      </c>
      <c r="D7" s="89" t="s">
        <v>691</v>
      </c>
      <c r="E7" s="56" t="s">
        <v>1810</v>
      </c>
      <c r="F7" s="123">
        <v>549793.06999999995</v>
      </c>
      <c r="G7" s="123">
        <v>0</v>
      </c>
      <c r="H7" s="123">
        <v>95174.2</v>
      </c>
      <c r="I7" s="56">
        <v>409986.78</v>
      </c>
      <c r="J7" s="56">
        <v>229253.03</v>
      </c>
      <c r="K7" s="275">
        <v>0</v>
      </c>
      <c r="L7" s="275">
        <v>23297.09</v>
      </c>
      <c r="N7" s="275">
        <v>598.38</v>
      </c>
      <c r="O7" s="56">
        <v>600</v>
      </c>
      <c r="P7" s="56"/>
      <c r="Q7" s="56">
        <v>-113423.99</v>
      </c>
      <c r="R7" s="56">
        <v>235221.96</v>
      </c>
      <c r="S7" s="100">
        <v>885731.36</v>
      </c>
      <c r="T7" s="100">
        <v>229228</v>
      </c>
      <c r="U7" s="100">
        <v>2065</v>
      </c>
      <c r="W7" s="100">
        <v>1603560</v>
      </c>
      <c r="X7" s="100">
        <v>140898</v>
      </c>
      <c r="Y7" s="124">
        <v>1857678</v>
      </c>
      <c r="AA7" s="124">
        <v>2120</v>
      </c>
      <c r="AB7" s="124">
        <v>777206.97</v>
      </c>
      <c r="AC7" s="124">
        <v>233803.26</v>
      </c>
      <c r="AF7" s="124">
        <v>2700</v>
      </c>
      <c r="AG7" s="99">
        <f t="shared" si="1"/>
        <v>644967.2699999999</v>
      </c>
      <c r="AH7" s="63">
        <f t="shared" si="2"/>
        <v>23895.47</v>
      </c>
      <c r="AI7" s="64">
        <f t="shared" si="5"/>
        <v>621071.79999999993</v>
      </c>
      <c r="AJ7" s="60">
        <f t="shared" si="3"/>
        <v>2861482.36</v>
      </c>
      <c r="AK7" s="59">
        <f t="shared" si="4"/>
        <v>2873508.2299999995</v>
      </c>
      <c r="AL7" s="69">
        <f t="shared" si="6"/>
        <v>-12025.869999999646</v>
      </c>
    </row>
    <row r="8" spans="1:38" ht="14.4" thickBot="1" x14ac:dyDescent="0.3">
      <c r="A8" s="50" t="s">
        <v>364</v>
      </c>
      <c r="B8" s="50" t="s">
        <v>366</v>
      </c>
      <c r="C8" s="88">
        <v>3172</v>
      </c>
      <c r="D8" s="89" t="s">
        <v>692</v>
      </c>
      <c r="E8" s="56" t="s">
        <v>1811</v>
      </c>
      <c r="F8" s="123">
        <v>523459.01</v>
      </c>
      <c r="G8" s="123">
        <v>8287</v>
      </c>
      <c r="H8" s="123">
        <v>25941.279999999999</v>
      </c>
      <c r="I8" s="56">
        <v>563907.43000000005</v>
      </c>
      <c r="J8" s="56">
        <v>234672.11</v>
      </c>
      <c r="K8" s="275">
        <v>0</v>
      </c>
      <c r="L8" s="275">
        <v>5850</v>
      </c>
      <c r="M8" s="275">
        <v>0</v>
      </c>
      <c r="N8" s="275">
        <v>692.45</v>
      </c>
      <c r="O8" s="56">
        <v>17290</v>
      </c>
      <c r="P8" s="56"/>
      <c r="Q8" s="56">
        <v>1413.29</v>
      </c>
      <c r="R8" s="56">
        <v>1649277.25</v>
      </c>
      <c r="S8" s="100">
        <v>1076468.8700000001</v>
      </c>
      <c r="U8" s="100">
        <v>2008.9</v>
      </c>
      <c r="W8" s="100">
        <v>867420</v>
      </c>
      <c r="X8" s="100">
        <v>173380</v>
      </c>
      <c r="Y8" s="124">
        <v>1122120</v>
      </c>
      <c r="AB8" s="124">
        <v>748950.2</v>
      </c>
      <c r="AC8" s="124">
        <v>160580.17000000001</v>
      </c>
      <c r="AF8" s="124">
        <v>4500</v>
      </c>
      <c r="AG8" s="99">
        <f t="shared" si="1"/>
        <v>557687.29</v>
      </c>
      <c r="AH8" s="63">
        <f t="shared" si="2"/>
        <v>6542.45</v>
      </c>
      <c r="AI8" s="64">
        <f t="shared" si="5"/>
        <v>551144.84000000008</v>
      </c>
      <c r="AJ8" s="60">
        <f t="shared" si="3"/>
        <v>2119277.77</v>
      </c>
      <c r="AK8" s="59">
        <f t="shared" si="4"/>
        <v>2036150.3699999999</v>
      </c>
      <c r="AL8" s="69">
        <f t="shared" si="6"/>
        <v>83127.40000000014</v>
      </c>
    </row>
    <row r="9" spans="1:38" ht="14.4" thickBot="1" x14ac:dyDescent="0.3">
      <c r="A9" s="50" t="s">
        <v>364</v>
      </c>
      <c r="B9" s="50" t="s">
        <v>366</v>
      </c>
      <c r="C9" s="88">
        <v>3172</v>
      </c>
      <c r="D9" s="89" t="s">
        <v>693</v>
      </c>
      <c r="E9" s="56" t="s">
        <v>1812</v>
      </c>
      <c r="F9" s="123">
        <v>573652.97</v>
      </c>
      <c r="G9" s="123">
        <v>2970</v>
      </c>
      <c r="H9" s="123">
        <v>83335.570000000007</v>
      </c>
      <c r="I9" s="56">
        <v>355059.45</v>
      </c>
      <c r="J9" s="56">
        <v>217047.81</v>
      </c>
      <c r="K9" s="275">
        <v>0</v>
      </c>
      <c r="L9" s="275">
        <v>12737.99</v>
      </c>
      <c r="M9" s="275">
        <v>0</v>
      </c>
      <c r="N9" s="275">
        <v>215.3</v>
      </c>
      <c r="O9" s="56"/>
      <c r="P9" s="56"/>
      <c r="Q9" s="56">
        <v>1971.09</v>
      </c>
      <c r="R9" s="56">
        <v>991159.3</v>
      </c>
      <c r="S9" s="100">
        <v>1011666.28</v>
      </c>
      <c r="U9" s="100">
        <v>2246.12</v>
      </c>
      <c r="W9" s="100">
        <v>999000</v>
      </c>
      <c r="X9" s="100">
        <v>383100</v>
      </c>
      <c r="Y9" s="124">
        <v>1538480</v>
      </c>
      <c r="AA9" s="124">
        <v>0</v>
      </c>
      <c r="AB9" s="124">
        <v>602354.79</v>
      </c>
      <c r="AC9" s="124">
        <v>139458.22</v>
      </c>
      <c r="AF9" s="124">
        <v>4500</v>
      </c>
      <c r="AG9" s="99">
        <f t="shared" si="1"/>
        <v>659958.54</v>
      </c>
      <c r="AH9" s="63">
        <f t="shared" si="2"/>
        <v>12953.289999999999</v>
      </c>
      <c r="AI9" s="64">
        <f t="shared" si="5"/>
        <v>647005.25</v>
      </c>
      <c r="AJ9" s="60">
        <f t="shared" si="3"/>
        <v>2396012.4</v>
      </c>
      <c r="AK9" s="59">
        <f t="shared" si="4"/>
        <v>2284793.0100000002</v>
      </c>
      <c r="AL9" s="69">
        <f t="shared" si="6"/>
        <v>111219.38999999966</v>
      </c>
    </row>
    <row r="10" spans="1:38" ht="14.4" thickBot="1" x14ac:dyDescent="0.3">
      <c r="A10" s="50" t="s">
        <v>364</v>
      </c>
      <c r="B10" s="50" t="s">
        <v>366</v>
      </c>
      <c r="C10" s="88">
        <v>1819</v>
      </c>
      <c r="D10" s="89" t="s">
        <v>694</v>
      </c>
      <c r="E10" s="56" t="s">
        <v>1813</v>
      </c>
      <c r="F10" s="123">
        <v>210313.39</v>
      </c>
      <c r="G10" s="123">
        <v>0</v>
      </c>
      <c r="H10" s="123">
        <v>98307.01</v>
      </c>
      <c r="I10" s="56">
        <v>812730.03</v>
      </c>
      <c r="J10" s="56">
        <v>265951.33</v>
      </c>
      <c r="K10" s="275">
        <v>0</v>
      </c>
      <c r="L10" s="275">
        <v>21378.880000000001</v>
      </c>
      <c r="M10" s="275">
        <v>0</v>
      </c>
      <c r="N10" s="275">
        <v>465.5</v>
      </c>
      <c r="O10" s="56">
        <v>113800</v>
      </c>
      <c r="P10" s="56"/>
      <c r="Q10" s="56">
        <v>-0.93</v>
      </c>
      <c r="R10" s="56">
        <v>169383.81</v>
      </c>
      <c r="S10" s="100">
        <v>810396.27</v>
      </c>
      <c r="T10" s="100">
        <v>0</v>
      </c>
      <c r="U10" s="100">
        <v>1313.45</v>
      </c>
      <c r="W10" s="100">
        <v>1098300</v>
      </c>
      <c r="X10" s="100">
        <v>187180</v>
      </c>
      <c r="Y10" s="124">
        <v>1315360</v>
      </c>
      <c r="AB10" s="124">
        <v>604358.15</v>
      </c>
      <c r="AC10" s="124">
        <v>219965.07</v>
      </c>
      <c r="AF10" s="124">
        <v>2700</v>
      </c>
      <c r="AG10" s="99">
        <f t="shared" si="1"/>
        <v>308620.40000000002</v>
      </c>
      <c r="AH10" s="63">
        <f t="shared" si="2"/>
        <v>21844.38</v>
      </c>
      <c r="AI10" s="64">
        <f t="shared" si="5"/>
        <v>286776.02</v>
      </c>
      <c r="AJ10" s="60">
        <f t="shared" si="3"/>
        <v>2097189.7199999997</v>
      </c>
      <c r="AK10" s="59">
        <f t="shared" si="4"/>
        <v>2142383.2199999997</v>
      </c>
      <c r="AL10" s="69">
        <f t="shared" si="6"/>
        <v>-45193.5</v>
      </c>
    </row>
    <row r="11" spans="1:38" ht="14.4" thickBot="1" x14ac:dyDescent="0.3">
      <c r="A11" s="50" t="s">
        <v>364</v>
      </c>
      <c r="B11" s="50" t="s">
        <v>366</v>
      </c>
      <c r="C11" s="88">
        <v>6183</v>
      </c>
      <c r="D11" s="89" t="s">
        <v>695</v>
      </c>
      <c r="E11" s="56" t="s">
        <v>1814</v>
      </c>
      <c r="F11" s="123">
        <v>1139975.58</v>
      </c>
      <c r="G11" s="123">
        <v>18809</v>
      </c>
      <c r="H11" s="123">
        <v>83058.09</v>
      </c>
      <c r="I11" s="56">
        <v>805265.6</v>
      </c>
      <c r="J11" s="56">
        <v>675894.41</v>
      </c>
      <c r="K11" s="275">
        <v>0</v>
      </c>
      <c r="L11" s="275">
        <v>18535.63</v>
      </c>
      <c r="M11" s="275">
        <v>0</v>
      </c>
      <c r="N11" s="275">
        <v>1360.29</v>
      </c>
      <c r="O11" s="56">
        <v>24033</v>
      </c>
      <c r="P11" s="56"/>
      <c r="Q11" s="56">
        <v>308775.12</v>
      </c>
      <c r="R11" s="56">
        <v>668274.24</v>
      </c>
      <c r="S11" s="100">
        <v>1609595.21</v>
      </c>
      <c r="U11" s="100">
        <v>4698.49</v>
      </c>
      <c r="W11" s="100">
        <v>1542180</v>
      </c>
      <c r="X11" s="100">
        <v>696294</v>
      </c>
      <c r="Y11" s="124">
        <v>2697102</v>
      </c>
      <c r="AB11" s="124">
        <v>1013511.58</v>
      </c>
      <c r="AC11" s="124">
        <v>294342.23</v>
      </c>
      <c r="AF11" s="124">
        <v>6300</v>
      </c>
      <c r="AG11" s="99">
        <f t="shared" si="1"/>
        <v>1241842.6700000002</v>
      </c>
      <c r="AH11" s="63">
        <f t="shared" si="2"/>
        <v>19895.920000000002</v>
      </c>
      <c r="AI11" s="64">
        <f t="shared" si="5"/>
        <v>1221946.7500000002</v>
      </c>
      <c r="AJ11" s="60">
        <f t="shared" si="3"/>
        <v>3852767.7</v>
      </c>
      <c r="AK11" s="59">
        <f t="shared" si="4"/>
        <v>4011255.81</v>
      </c>
      <c r="AL11" s="69">
        <f t="shared" si="6"/>
        <v>-158488.10999999987</v>
      </c>
    </row>
    <row r="12" spans="1:38" ht="14.4" thickBot="1" x14ac:dyDescent="0.3">
      <c r="A12" s="50" t="s">
        <v>364</v>
      </c>
      <c r="B12" s="50" t="s">
        <v>366</v>
      </c>
      <c r="C12" s="88">
        <v>2360</v>
      </c>
      <c r="D12" s="89" t="s">
        <v>696</v>
      </c>
      <c r="E12" s="56" t="s">
        <v>1815</v>
      </c>
      <c r="F12" s="123">
        <v>612753.02</v>
      </c>
      <c r="G12" s="123">
        <v>16349</v>
      </c>
      <c r="H12" s="123">
        <v>55366.14</v>
      </c>
      <c r="I12" s="56">
        <v>796872.57</v>
      </c>
      <c r="J12" s="56">
        <v>266354.59000000003</v>
      </c>
      <c r="K12" s="275">
        <v>1740</v>
      </c>
      <c r="L12" s="275">
        <v>8871</v>
      </c>
      <c r="N12" s="275">
        <v>27.39</v>
      </c>
      <c r="O12" s="56">
        <v>1000</v>
      </c>
      <c r="P12" s="56"/>
      <c r="Q12" s="56">
        <v>3396.14</v>
      </c>
      <c r="R12" s="56">
        <v>2102009.77</v>
      </c>
      <c r="S12" s="100">
        <v>971602.78</v>
      </c>
      <c r="T12" s="100">
        <v>0</v>
      </c>
      <c r="U12" s="100">
        <v>2335.11</v>
      </c>
      <c r="W12" s="100">
        <v>1671480</v>
      </c>
      <c r="X12" s="100">
        <v>206780</v>
      </c>
      <c r="Y12" s="124">
        <v>2065340</v>
      </c>
      <c r="Z12" s="124">
        <v>4400</v>
      </c>
      <c r="AA12" s="124">
        <v>8848</v>
      </c>
      <c r="AB12" s="124">
        <v>467761.1</v>
      </c>
      <c r="AC12" s="124">
        <v>268726.90999999997</v>
      </c>
      <c r="AF12" s="124">
        <v>2700</v>
      </c>
      <c r="AG12" s="99">
        <f t="shared" si="1"/>
        <v>684468.16</v>
      </c>
      <c r="AH12" s="63">
        <f t="shared" si="2"/>
        <v>10638.39</v>
      </c>
      <c r="AI12" s="64">
        <f t="shared" si="5"/>
        <v>673829.77</v>
      </c>
      <c r="AJ12" s="60">
        <f t="shared" si="3"/>
        <v>2852197.89</v>
      </c>
      <c r="AK12" s="59">
        <f t="shared" si="4"/>
        <v>2817776.0100000002</v>
      </c>
      <c r="AL12" s="69">
        <f t="shared" si="6"/>
        <v>34421.879999999888</v>
      </c>
    </row>
    <row r="13" spans="1:38" ht="14.4" thickBot="1" x14ac:dyDescent="0.3">
      <c r="A13" s="50" t="s">
        <v>364</v>
      </c>
      <c r="B13" s="50" t="s">
        <v>366</v>
      </c>
      <c r="C13" s="88">
        <v>5028</v>
      </c>
      <c r="D13" s="89" t="s">
        <v>697</v>
      </c>
      <c r="E13" s="56" t="s">
        <v>1816</v>
      </c>
      <c r="F13" s="123">
        <v>478950.41</v>
      </c>
      <c r="G13" s="123">
        <v>1360</v>
      </c>
      <c r="H13" s="123">
        <v>131009.55</v>
      </c>
      <c r="I13" s="56">
        <v>1224354</v>
      </c>
      <c r="J13" s="56">
        <v>227551.89</v>
      </c>
      <c r="K13" s="275">
        <v>0</v>
      </c>
      <c r="L13" s="275">
        <v>14506.13</v>
      </c>
      <c r="N13" s="275">
        <v>113.82</v>
      </c>
      <c r="O13" s="56"/>
      <c r="P13" s="56"/>
      <c r="Q13" s="56">
        <v>-9600</v>
      </c>
      <c r="R13" s="56">
        <v>1442563.02</v>
      </c>
      <c r="S13" s="100">
        <v>1273437.76</v>
      </c>
      <c r="U13" s="100">
        <v>1719.72</v>
      </c>
      <c r="W13" s="100">
        <v>1082190</v>
      </c>
      <c r="X13" s="100">
        <v>720880</v>
      </c>
      <c r="Y13" s="124">
        <v>1943190</v>
      </c>
      <c r="AA13" s="124">
        <v>0</v>
      </c>
      <c r="AB13" s="124">
        <v>829600</v>
      </c>
      <c r="AC13" s="124">
        <v>214362.78</v>
      </c>
      <c r="AF13" s="124">
        <v>8100</v>
      </c>
      <c r="AG13" s="99">
        <f t="shared" si="1"/>
        <v>611319.96</v>
      </c>
      <c r="AH13" s="63">
        <f t="shared" si="2"/>
        <v>14619.949999999999</v>
      </c>
      <c r="AI13" s="64">
        <f t="shared" si="5"/>
        <v>596700.01</v>
      </c>
      <c r="AJ13" s="60">
        <f t="shared" si="3"/>
        <v>3078227.48</v>
      </c>
      <c r="AK13" s="59">
        <f t="shared" si="4"/>
        <v>2995252.78</v>
      </c>
      <c r="AL13" s="69">
        <f t="shared" si="6"/>
        <v>82974.700000000186</v>
      </c>
    </row>
    <row r="14" spans="1:38" ht="14.4" thickBot="1" x14ac:dyDescent="0.3">
      <c r="A14" s="50" t="s">
        <v>364</v>
      </c>
      <c r="B14" s="50" t="s">
        <v>366</v>
      </c>
      <c r="C14" s="88">
        <v>3227</v>
      </c>
      <c r="D14" s="89" t="s">
        <v>698</v>
      </c>
      <c r="E14" s="56" t="s">
        <v>1817</v>
      </c>
      <c r="F14" s="123">
        <v>175308.35</v>
      </c>
      <c r="G14" s="123">
        <v>1000</v>
      </c>
      <c r="H14" s="123">
        <v>32910.97</v>
      </c>
      <c r="I14" s="56">
        <v>1153068.9099999999</v>
      </c>
      <c r="J14" s="56">
        <v>157401.56</v>
      </c>
      <c r="K14" s="275">
        <v>0</v>
      </c>
      <c r="L14" s="275">
        <v>36090.31</v>
      </c>
      <c r="M14" s="275">
        <v>0</v>
      </c>
      <c r="N14" s="275">
        <v>707.5</v>
      </c>
      <c r="O14" s="56"/>
      <c r="P14" s="56"/>
      <c r="Q14" s="56">
        <v>10200</v>
      </c>
      <c r="R14" s="56">
        <v>484200</v>
      </c>
      <c r="S14" s="100">
        <v>1226672.3600000001</v>
      </c>
      <c r="T14" s="100">
        <v>29510</v>
      </c>
      <c r="U14" s="100">
        <v>2462.79</v>
      </c>
      <c r="W14" s="100">
        <v>1645380</v>
      </c>
      <c r="X14" s="100">
        <v>584470</v>
      </c>
      <c r="Y14" s="124">
        <v>2356094.5</v>
      </c>
      <c r="AA14" s="124">
        <v>2482</v>
      </c>
      <c r="AB14" s="124">
        <v>1336478.19</v>
      </c>
      <c r="AC14" s="124">
        <v>149032.57</v>
      </c>
      <c r="AF14" s="124">
        <v>4100</v>
      </c>
      <c r="AG14" s="99">
        <f t="shared" si="1"/>
        <v>209219.32</v>
      </c>
      <c r="AH14" s="63">
        <f t="shared" si="2"/>
        <v>36797.81</v>
      </c>
      <c r="AI14" s="64">
        <f t="shared" si="5"/>
        <v>172421.51</v>
      </c>
      <c r="AJ14" s="60">
        <f t="shared" si="3"/>
        <v>3488495.1500000004</v>
      </c>
      <c r="AK14" s="59">
        <f t="shared" si="4"/>
        <v>3848187.26</v>
      </c>
      <c r="AL14" s="69">
        <f t="shared" si="6"/>
        <v>-359692.1099999994</v>
      </c>
    </row>
    <row r="15" spans="1:38" ht="14.4" thickBot="1" x14ac:dyDescent="0.3">
      <c r="A15" s="50" t="s">
        <v>364</v>
      </c>
      <c r="B15" s="50" t="s">
        <v>366</v>
      </c>
      <c r="C15" s="88">
        <v>5146</v>
      </c>
      <c r="D15" s="89" t="s">
        <v>699</v>
      </c>
      <c r="E15" s="56" t="s">
        <v>1818</v>
      </c>
      <c r="F15" s="123">
        <v>897720.33</v>
      </c>
      <c r="G15" s="123">
        <v>2796</v>
      </c>
      <c r="H15" s="123">
        <v>236066.74</v>
      </c>
      <c r="I15" s="56">
        <v>740321.58</v>
      </c>
      <c r="J15" s="56">
        <v>228787.55</v>
      </c>
      <c r="L15" s="275">
        <v>107</v>
      </c>
      <c r="M15" s="275">
        <v>0</v>
      </c>
      <c r="N15" s="275">
        <v>317</v>
      </c>
      <c r="O15" s="56">
        <v>116329.52</v>
      </c>
      <c r="P15" s="56"/>
      <c r="Q15" s="56">
        <v>70371.199999999997</v>
      </c>
      <c r="R15" s="56">
        <v>1884119.29</v>
      </c>
      <c r="S15" s="100">
        <v>1638502.03</v>
      </c>
      <c r="T15" s="100">
        <v>272435</v>
      </c>
      <c r="U15" s="100">
        <v>2812.28</v>
      </c>
      <c r="W15" s="100">
        <v>1616820</v>
      </c>
      <c r="X15" s="100">
        <v>321280</v>
      </c>
      <c r="Y15" s="124">
        <v>2189386</v>
      </c>
      <c r="Z15" s="124">
        <v>12763</v>
      </c>
      <c r="AA15" s="124">
        <v>16852</v>
      </c>
      <c r="AB15" s="124">
        <v>1269234.3600000001</v>
      </c>
      <c r="AC15" s="124">
        <v>189812.24</v>
      </c>
      <c r="AF15" s="124">
        <v>5400</v>
      </c>
      <c r="AG15" s="99">
        <f t="shared" si="1"/>
        <v>1136583.0699999998</v>
      </c>
      <c r="AH15" s="63">
        <f t="shared" si="2"/>
        <v>424</v>
      </c>
      <c r="AI15" s="64">
        <f t="shared" si="5"/>
        <v>1136159.0699999998</v>
      </c>
      <c r="AJ15" s="60">
        <f t="shared" si="3"/>
        <v>3851849.31</v>
      </c>
      <c r="AK15" s="59">
        <f t="shared" si="4"/>
        <v>3683447.6000000006</v>
      </c>
      <c r="AL15" s="69">
        <f t="shared" si="6"/>
        <v>168401.7099999995</v>
      </c>
    </row>
    <row r="16" spans="1:38" ht="14.4" thickBot="1" x14ac:dyDescent="0.3">
      <c r="A16" s="50" t="s">
        <v>364</v>
      </c>
      <c r="B16" s="50" t="s">
        <v>366</v>
      </c>
      <c r="C16" s="88">
        <v>3255</v>
      </c>
      <c r="D16" s="89" t="s">
        <v>700</v>
      </c>
      <c r="E16" s="56" t="s">
        <v>1819</v>
      </c>
      <c r="F16" s="123">
        <v>255360.73</v>
      </c>
      <c r="G16" s="123">
        <v>0</v>
      </c>
      <c r="H16" s="123">
        <v>42410</v>
      </c>
      <c r="I16" s="56">
        <v>713361.04</v>
      </c>
      <c r="J16" s="56">
        <v>321062.23</v>
      </c>
      <c r="K16" s="275">
        <v>0</v>
      </c>
      <c r="L16" s="275">
        <v>23752.06</v>
      </c>
      <c r="N16" s="275">
        <v>733.89</v>
      </c>
      <c r="O16" s="56"/>
      <c r="P16" s="56"/>
      <c r="Q16" s="56">
        <v>74007.570000000007</v>
      </c>
      <c r="R16" s="56">
        <v>2403607</v>
      </c>
      <c r="S16" s="100">
        <v>972877.96</v>
      </c>
      <c r="T16" s="100">
        <v>200885</v>
      </c>
      <c r="U16" s="100">
        <v>2119.69</v>
      </c>
      <c r="V16" s="100">
        <v>30</v>
      </c>
      <c r="W16" s="100">
        <v>1207140</v>
      </c>
      <c r="X16" s="100">
        <v>452352</v>
      </c>
      <c r="Y16" s="124">
        <v>2073152.5</v>
      </c>
      <c r="Z16" s="124">
        <v>7200</v>
      </c>
      <c r="AB16" s="124">
        <v>750474.76</v>
      </c>
      <c r="AC16" s="124">
        <v>178262.48</v>
      </c>
      <c r="AF16" s="124">
        <v>500</v>
      </c>
      <c r="AG16" s="99">
        <f t="shared" si="1"/>
        <v>297770.73</v>
      </c>
      <c r="AH16" s="63">
        <f t="shared" si="2"/>
        <v>24485.95</v>
      </c>
      <c r="AI16" s="64">
        <f t="shared" si="5"/>
        <v>273284.77999999997</v>
      </c>
      <c r="AJ16" s="60">
        <f t="shared" si="3"/>
        <v>2835404.65</v>
      </c>
      <c r="AK16" s="59">
        <f t="shared" si="4"/>
        <v>3009589.7399999998</v>
      </c>
      <c r="AL16" s="69">
        <f t="shared" si="6"/>
        <v>-174185.08999999985</v>
      </c>
    </row>
    <row r="17" spans="1:38" ht="14.4" thickBot="1" x14ac:dyDescent="0.3">
      <c r="A17" s="50" t="s">
        <v>364</v>
      </c>
      <c r="B17" s="50" t="s">
        <v>366</v>
      </c>
      <c r="C17" s="88">
        <v>4631</v>
      </c>
      <c r="D17" s="89" t="s">
        <v>701</v>
      </c>
      <c r="E17" s="56" t="s">
        <v>1820</v>
      </c>
      <c r="F17" s="123">
        <v>1151906.45</v>
      </c>
      <c r="G17" s="123">
        <v>0</v>
      </c>
      <c r="H17" s="123">
        <v>190131.06</v>
      </c>
      <c r="I17" s="56">
        <v>526773.44999999995</v>
      </c>
      <c r="J17" s="56">
        <v>156645.78</v>
      </c>
      <c r="K17" s="275">
        <v>0</v>
      </c>
      <c r="L17" s="275">
        <v>17287.89</v>
      </c>
      <c r="M17" s="275">
        <v>0</v>
      </c>
      <c r="N17" s="275">
        <v>379.11</v>
      </c>
      <c r="O17" s="56">
        <v>168460</v>
      </c>
      <c r="P17" s="56"/>
      <c r="Q17" s="56">
        <v>-162255.54999999999</v>
      </c>
      <c r="R17" s="56">
        <v>2696435.34</v>
      </c>
      <c r="S17" s="100">
        <v>1313114.58</v>
      </c>
      <c r="T17" s="100">
        <v>0</v>
      </c>
      <c r="U17" s="100">
        <v>4228.92</v>
      </c>
      <c r="W17" s="100">
        <v>1028340</v>
      </c>
      <c r="X17" s="100">
        <v>405320</v>
      </c>
      <c r="Y17" s="124">
        <v>1551450</v>
      </c>
      <c r="AA17" s="124">
        <v>6624</v>
      </c>
      <c r="AB17" s="124">
        <v>992974.35</v>
      </c>
      <c r="AC17" s="124">
        <v>183245.09</v>
      </c>
      <c r="AF17" s="124">
        <v>4500</v>
      </c>
      <c r="AG17" s="99">
        <f t="shared" si="1"/>
        <v>1342037.51</v>
      </c>
      <c r="AH17" s="63">
        <f t="shared" si="2"/>
        <v>17667</v>
      </c>
      <c r="AI17" s="64">
        <f t="shared" si="5"/>
        <v>1324370.51</v>
      </c>
      <c r="AJ17" s="60">
        <f t="shared" si="3"/>
        <v>2751003.5</v>
      </c>
      <c r="AK17" s="59">
        <f t="shared" si="4"/>
        <v>2738793.44</v>
      </c>
      <c r="AL17" s="69">
        <f t="shared" si="6"/>
        <v>12210.060000000056</v>
      </c>
    </row>
    <row r="18" spans="1:38" ht="14.4" thickBot="1" x14ac:dyDescent="0.3">
      <c r="A18" s="50" t="s">
        <v>364</v>
      </c>
      <c r="B18" s="50" t="s">
        <v>366</v>
      </c>
      <c r="C18" s="88">
        <v>4306</v>
      </c>
      <c r="D18" s="89" t="s">
        <v>702</v>
      </c>
      <c r="E18" s="56" t="s">
        <v>1821</v>
      </c>
      <c r="F18" s="123">
        <v>696949.46</v>
      </c>
      <c r="G18" s="123">
        <v>19470</v>
      </c>
      <c r="H18" s="123">
        <v>136498.75</v>
      </c>
      <c r="I18" s="56">
        <v>952395.67</v>
      </c>
      <c r="J18" s="56">
        <v>325105.65999999997</v>
      </c>
      <c r="K18" s="275">
        <v>1579</v>
      </c>
      <c r="L18" s="275">
        <v>11856.93</v>
      </c>
      <c r="N18" s="275">
        <v>147.44999999999999</v>
      </c>
      <c r="O18" s="56">
        <v>67734</v>
      </c>
      <c r="P18" s="56"/>
      <c r="Q18" s="56">
        <v>944.54</v>
      </c>
      <c r="R18" s="56">
        <v>2510757.66</v>
      </c>
      <c r="S18" s="100">
        <v>1480407.32</v>
      </c>
      <c r="T18" s="100">
        <v>232375</v>
      </c>
      <c r="U18" s="100">
        <v>2506.79</v>
      </c>
      <c r="W18" s="100">
        <v>1664040</v>
      </c>
      <c r="X18" s="100">
        <v>909580</v>
      </c>
      <c r="Y18" s="124">
        <v>2450340</v>
      </c>
      <c r="AB18" s="124">
        <v>1284920.81</v>
      </c>
      <c r="AC18" s="124">
        <v>312860.59000000003</v>
      </c>
      <c r="AF18" s="124">
        <v>7200</v>
      </c>
      <c r="AG18" s="99">
        <f t="shared" si="1"/>
        <v>852918.21</v>
      </c>
      <c r="AH18" s="63">
        <f t="shared" si="2"/>
        <v>13583.380000000001</v>
      </c>
      <c r="AI18" s="64">
        <f t="shared" si="5"/>
        <v>839334.83</v>
      </c>
      <c r="AJ18" s="60">
        <f t="shared" si="3"/>
        <v>4288909.1100000003</v>
      </c>
      <c r="AK18" s="59">
        <f t="shared" si="4"/>
        <v>4055321.4</v>
      </c>
      <c r="AL18" s="69">
        <f t="shared" si="6"/>
        <v>233587.71000000043</v>
      </c>
    </row>
    <row r="19" spans="1:38" ht="14.4" thickBot="1" x14ac:dyDescent="0.3">
      <c r="A19" s="50" t="s">
        <v>364</v>
      </c>
      <c r="B19" s="50" t="s">
        <v>366</v>
      </c>
      <c r="C19" s="88">
        <v>5667</v>
      </c>
      <c r="D19" s="89" t="s">
        <v>703</v>
      </c>
      <c r="E19" s="56" t="s">
        <v>1822</v>
      </c>
      <c r="F19" s="123">
        <v>1666216.66</v>
      </c>
      <c r="G19" s="123">
        <v>0</v>
      </c>
      <c r="H19" s="123">
        <v>149643.92000000001</v>
      </c>
      <c r="I19" s="56">
        <v>3291516.04</v>
      </c>
      <c r="J19" s="56">
        <v>317722.67</v>
      </c>
      <c r="K19" s="275">
        <v>0</v>
      </c>
      <c r="L19" s="275">
        <v>14569.84</v>
      </c>
      <c r="M19" s="275">
        <v>0</v>
      </c>
      <c r="N19" s="275">
        <v>2433.89</v>
      </c>
      <c r="O19" s="56">
        <v>88120</v>
      </c>
      <c r="P19" s="56"/>
      <c r="Q19" s="56">
        <v>24762.13</v>
      </c>
      <c r="R19" s="56">
        <v>684118.79</v>
      </c>
      <c r="S19" s="100">
        <v>1794760.81</v>
      </c>
      <c r="T19" s="100">
        <v>83214.5</v>
      </c>
      <c r="U19" s="100">
        <v>5632.48</v>
      </c>
      <c r="W19" s="100">
        <v>821280</v>
      </c>
      <c r="X19" s="100">
        <v>969914</v>
      </c>
      <c r="Y19" s="124">
        <v>1898560</v>
      </c>
      <c r="Z19" s="124">
        <v>6600</v>
      </c>
      <c r="AA19" s="124">
        <v>4500</v>
      </c>
      <c r="AB19" s="124">
        <v>677439.26</v>
      </c>
      <c r="AC19" s="124">
        <v>349764.9</v>
      </c>
      <c r="AF19" s="124">
        <v>56300</v>
      </c>
      <c r="AG19" s="99">
        <f t="shared" si="1"/>
        <v>1815860.5799999998</v>
      </c>
      <c r="AH19" s="63">
        <f t="shared" si="2"/>
        <v>17003.73</v>
      </c>
      <c r="AI19" s="64">
        <f t="shared" si="5"/>
        <v>1798856.8499999999</v>
      </c>
      <c r="AJ19" s="60">
        <f t="shared" si="3"/>
        <v>3674801.79</v>
      </c>
      <c r="AK19" s="59">
        <f t="shared" si="4"/>
        <v>2993164.1599999997</v>
      </c>
      <c r="AL19" s="69">
        <f t="shared" si="6"/>
        <v>681637.63000000035</v>
      </c>
    </row>
    <row r="20" spans="1:38" ht="14.4" thickBot="1" x14ac:dyDescent="0.3">
      <c r="A20" s="50" t="s">
        <v>364</v>
      </c>
      <c r="B20" s="50" t="s">
        <v>366</v>
      </c>
      <c r="C20" s="88">
        <v>1990</v>
      </c>
      <c r="D20" s="89" t="s">
        <v>704</v>
      </c>
      <c r="E20" s="56" t="s">
        <v>1823</v>
      </c>
      <c r="F20" s="123">
        <v>164319.22</v>
      </c>
      <c r="G20" s="123">
        <v>0</v>
      </c>
      <c r="H20" s="123">
        <v>32940.910000000003</v>
      </c>
      <c r="I20" s="56">
        <v>436832.57</v>
      </c>
      <c r="J20" s="56">
        <v>173880.89</v>
      </c>
      <c r="K20" s="275">
        <v>0</v>
      </c>
      <c r="L20" s="275">
        <v>23142.89</v>
      </c>
      <c r="M20" s="275">
        <v>40000</v>
      </c>
      <c r="N20" s="275">
        <v>492.71</v>
      </c>
      <c r="O20" s="56"/>
      <c r="P20" s="56"/>
      <c r="Q20" s="56">
        <v>0.02</v>
      </c>
      <c r="R20" s="56">
        <v>787661.67</v>
      </c>
      <c r="S20" s="100">
        <v>667706.57999999996</v>
      </c>
      <c r="T20" s="100">
        <v>0</v>
      </c>
      <c r="U20" s="100">
        <v>755.38</v>
      </c>
      <c r="W20" s="100">
        <v>1622400</v>
      </c>
      <c r="X20" s="100">
        <v>192980</v>
      </c>
      <c r="Y20" s="124">
        <v>1911460</v>
      </c>
      <c r="AA20" s="124">
        <v>4602</v>
      </c>
      <c r="AB20" s="124">
        <v>511694.1</v>
      </c>
      <c r="AC20" s="124">
        <v>111526.72</v>
      </c>
      <c r="AF20" s="124">
        <v>2700</v>
      </c>
      <c r="AG20" s="99">
        <f t="shared" si="1"/>
        <v>197260.13</v>
      </c>
      <c r="AH20" s="63">
        <f t="shared" si="2"/>
        <v>63635.6</v>
      </c>
      <c r="AI20" s="64">
        <f t="shared" si="5"/>
        <v>133624.53</v>
      </c>
      <c r="AJ20" s="60">
        <f t="shared" si="3"/>
        <v>2483841.96</v>
      </c>
      <c r="AK20" s="59">
        <f t="shared" si="4"/>
        <v>2541982.8200000003</v>
      </c>
      <c r="AL20" s="69">
        <f t="shared" si="6"/>
        <v>-58140.860000000335</v>
      </c>
    </row>
    <row r="21" spans="1:38" ht="14.4" thickBot="1" x14ac:dyDescent="0.3">
      <c r="A21" s="50" t="s">
        <v>364</v>
      </c>
      <c r="B21" s="50" t="s">
        <v>366</v>
      </c>
      <c r="C21" s="88">
        <v>2504</v>
      </c>
      <c r="D21" s="89" t="s">
        <v>705</v>
      </c>
      <c r="E21" s="56" t="s">
        <v>1824</v>
      </c>
      <c r="F21" s="123">
        <v>308648.14</v>
      </c>
      <c r="G21" s="123">
        <v>0</v>
      </c>
      <c r="H21" s="123">
        <v>45427.31</v>
      </c>
      <c r="I21" s="56">
        <v>786565.65</v>
      </c>
      <c r="J21" s="56">
        <v>285931.23</v>
      </c>
      <c r="K21" s="275">
        <v>0</v>
      </c>
      <c r="L21" s="275">
        <v>12340</v>
      </c>
      <c r="N21" s="275">
        <v>661.09</v>
      </c>
      <c r="O21" s="56"/>
      <c r="P21" s="56"/>
      <c r="Q21" s="56">
        <v>9392.2199999999993</v>
      </c>
      <c r="R21" s="56">
        <v>1709584.67</v>
      </c>
      <c r="S21" s="100">
        <v>679493.3</v>
      </c>
      <c r="T21" s="100">
        <v>35182</v>
      </c>
      <c r="U21" s="100">
        <v>1799.18</v>
      </c>
      <c r="W21" s="100">
        <v>1496100</v>
      </c>
      <c r="X21" s="100">
        <v>125760</v>
      </c>
      <c r="Y21" s="124">
        <v>1700381</v>
      </c>
      <c r="AB21" s="124">
        <v>597995.84</v>
      </c>
      <c r="AC21" s="124">
        <v>265330.99</v>
      </c>
      <c r="AG21" s="99">
        <f t="shared" si="1"/>
        <v>354075.45</v>
      </c>
      <c r="AH21" s="63">
        <f t="shared" si="2"/>
        <v>13001.09</v>
      </c>
      <c r="AI21" s="64">
        <f t="shared" si="5"/>
        <v>341074.36</v>
      </c>
      <c r="AJ21" s="60">
        <f t="shared" si="3"/>
        <v>2338334.48</v>
      </c>
      <c r="AK21" s="59">
        <f t="shared" si="4"/>
        <v>2563707.83</v>
      </c>
      <c r="AL21" s="69">
        <f t="shared" si="6"/>
        <v>-225373.35000000009</v>
      </c>
    </row>
    <row r="22" spans="1:38" ht="14.4" thickBot="1" x14ac:dyDescent="0.3">
      <c r="A22" s="50" t="s">
        <v>364</v>
      </c>
      <c r="B22" s="50" t="s">
        <v>366</v>
      </c>
      <c r="C22" s="88">
        <v>2869</v>
      </c>
      <c r="D22" s="89" t="s">
        <v>706</v>
      </c>
      <c r="E22" s="56" t="s">
        <v>1928</v>
      </c>
      <c r="F22" s="123">
        <v>98370.66</v>
      </c>
      <c r="G22" s="123">
        <v>1695</v>
      </c>
      <c r="H22" s="123">
        <v>101639.51</v>
      </c>
      <c r="I22" s="56">
        <v>951204.87</v>
      </c>
      <c r="J22" s="56">
        <v>345666.27</v>
      </c>
      <c r="L22" s="275">
        <v>15558.17</v>
      </c>
      <c r="M22" s="275">
        <v>0</v>
      </c>
      <c r="N22" s="275">
        <v>907.58</v>
      </c>
      <c r="O22" s="56">
        <v>58823</v>
      </c>
      <c r="P22" s="56"/>
      <c r="Q22" s="56">
        <v>116565.68</v>
      </c>
      <c r="R22" s="56">
        <v>2287426.9300000002</v>
      </c>
      <c r="S22" s="100">
        <v>960288.6</v>
      </c>
      <c r="T22" s="100">
        <v>38000</v>
      </c>
      <c r="U22" s="100">
        <v>603.27</v>
      </c>
      <c r="W22" s="100">
        <v>1062780</v>
      </c>
      <c r="X22" s="100">
        <v>165780</v>
      </c>
      <c r="Y22" s="124">
        <v>1466960</v>
      </c>
      <c r="AA22" s="124">
        <v>19872</v>
      </c>
      <c r="AB22" s="124">
        <v>691283.22</v>
      </c>
      <c r="AC22" s="124">
        <v>338692.4</v>
      </c>
      <c r="AF22" s="124">
        <v>42800</v>
      </c>
      <c r="AG22" s="99">
        <f t="shared" si="1"/>
        <v>201705.16999999998</v>
      </c>
      <c r="AH22" s="63">
        <f t="shared" si="2"/>
        <v>16465.75</v>
      </c>
      <c r="AI22" s="64">
        <f t="shared" si="5"/>
        <v>185239.41999999998</v>
      </c>
      <c r="AJ22" s="60">
        <f t="shared" si="3"/>
        <v>2227451.87</v>
      </c>
      <c r="AK22" s="59">
        <f t="shared" si="4"/>
        <v>2559607.6199999996</v>
      </c>
      <c r="AL22" s="69">
        <f t="shared" si="6"/>
        <v>-332155.74999999953</v>
      </c>
    </row>
    <row r="23" spans="1:38" ht="14.4" thickBot="1" x14ac:dyDescent="0.3">
      <c r="A23" s="50" t="s">
        <v>369</v>
      </c>
      <c r="B23" s="50" t="s">
        <v>370</v>
      </c>
      <c r="C23" s="88">
        <v>1771</v>
      </c>
      <c r="D23" s="89" t="s">
        <v>707</v>
      </c>
      <c r="E23" s="56" t="s">
        <v>1825</v>
      </c>
      <c r="F23" s="123">
        <v>103295.72</v>
      </c>
      <c r="G23" s="123">
        <v>0</v>
      </c>
      <c r="H23" s="123">
        <v>44515.47</v>
      </c>
      <c r="I23" s="56">
        <v>955137.42</v>
      </c>
      <c r="J23" s="56">
        <v>164300.01</v>
      </c>
      <c r="K23" s="275">
        <v>0</v>
      </c>
      <c r="L23" s="275">
        <v>50031.87</v>
      </c>
      <c r="N23" s="275">
        <v>450.32</v>
      </c>
      <c r="O23" s="56">
        <v>33620</v>
      </c>
      <c r="P23" s="56"/>
      <c r="Q23" s="56">
        <v>14826.49</v>
      </c>
      <c r="R23" s="56">
        <v>2091979.99</v>
      </c>
      <c r="S23" s="100">
        <v>586637.28</v>
      </c>
      <c r="T23" s="100">
        <v>19200</v>
      </c>
      <c r="U23" s="100">
        <v>442.2</v>
      </c>
      <c r="W23" s="100">
        <v>827736</v>
      </c>
      <c r="X23" s="100">
        <v>140538</v>
      </c>
      <c r="Y23" s="124">
        <v>845736</v>
      </c>
      <c r="AB23" s="124">
        <v>559539.13</v>
      </c>
      <c r="AC23" s="124">
        <v>242672.06</v>
      </c>
      <c r="AG23" s="99">
        <f t="shared" si="1"/>
        <v>147811.19</v>
      </c>
      <c r="AH23" s="63">
        <f t="shared" si="2"/>
        <v>50482.19</v>
      </c>
      <c r="AI23" s="64">
        <f t="shared" si="5"/>
        <v>97329</v>
      </c>
      <c r="AJ23" s="60">
        <f t="shared" si="3"/>
        <v>1574553.48</v>
      </c>
      <c r="AK23" s="59">
        <f t="shared" si="4"/>
        <v>1647947.19</v>
      </c>
      <c r="AL23" s="69">
        <f t="shared" si="6"/>
        <v>-73393.709999999963</v>
      </c>
    </row>
    <row r="24" spans="1:38" ht="14.4" thickBot="1" x14ac:dyDescent="0.3">
      <c r="A24" s="50" t="s">
        <v>369</v>
      </c>
      <c r="B24" s="50" t="s">
        <v>370</v>
      </c>
      <c r="C24" s="88">
        <v>5076</v>
      </c>
      <c r="D24" s="89" t="s">
        <v>708</v>
      </c>
      <c r="E24" s="56" t="s">
        <v>1826</v>
      </c>
      <c r="F24" s="123">
        <v>487240.26</v>
      </c>
      <c r="G24" s="123">
        <v>0</v>
      </c>
      <c r="H24" s="123">
        <v>6743.58</v>
      </c>
      <c r="I24" s="56">
        <v>723703.02</v>
      </c>
      <c r="J24" s="56">
        <v>249469.39</v>
      </c>
      <c r="L24" s="275">
        <v>182242.52</v>
      </c>
      <c r="M24" s="275">
        <v>1600</v>
      </c>
      <c r="N24" s="275">
        <v>1859.05</v>
      </c>
      <c r="O24" s="56">
        <v>64445</v>
      </c>
      <c r="P24" s="56"/>
      <c r="Q24" s="56">
        <v>54985.69</v>
      </c>
      <c r="R24" s="56"/>
      <c r="S24" s="100">
        <v>1247652.3799999999</v>
      </c>
      <c r="T24" s="100">
        <v>484611</v>
      </c>
      <c r="U24" s="100">
        <v>2603.4499999999998</v>
      </c>
      <c r="W24" s="100">
        <v>1881062</v>
      </c>
      <c r="X24" s="100">
        <v>101610</v>
      </c>
      <c r="Y24" s="124">
        <v>2533622</v>
      </c>
      <c r="AB24" s="124">
        <v>1197538.45</v>
      </c>
      <c r="AC24" s="124">
        <v>230337.9</v>
      </c>
      <c r="AF24" s="124">
        <v>49320</v>
      </c>
      <c r="AG24" s="99">
        <f t="shared" si="1"/>
        <v>493983.84</v>
      </c>
      <c r="AH24" s="63">
        <f t="shared" si="2"/>
        <v>185701.56999999998</v>
      </c>
      <c r="AI24" s="64">
        <f t="shared" si="5"/>
        <v>308282.27</v>
      </c>
      <c r="AJ24" s="60">
        <f t="shared" si="3"/>
        <v>3717538.83</v>
      </c>
      <c r="AK24" s="59">
        <f t="shared" si="4"/>
        <v>4010818.35</v>
      </c>
      <c r="AL24" s="69">
        <f t="shared" si="6"/>
        <v>-293279.52</v>
      </c>
    </row>
    <row r="25" spans="1:38" ht="14.4" thickBot="1" x14ac:dyDescent="0.3">
      <c r="A25" s="50" t="s">
        <v>369</v>
      </c>
      <c r="B25" s="50" t="s">
        <v>370</v>
      </c>
      <c r="C25" s="88">
        <v>1132</v>
      </c>
      <c r="D25" s="89" t="s">
        <v>709</v>
      </c>
      <c r="E25" s="56" t="s">
        <v>1827</v>
      </c>
      <c r="F25" s="123">
        <v>211458.59</v>
      </c>
      <c r="G25" s="123">
        <v>0</v>
      </c>
      <c r="H25" s="123">
        <v>17896.04</v>
      </c>
      <c r="I25" s="56">
        <v>1174251.77</v>
      </c>
      <c r="J25" s="56">
        <v>146266.39000000001</v>
      </c>
      <c r="K25" s="275">
        <v>0</v>
      </c>
      <c r="L25" s="275">
        <v>37019.24</v>
      </c>
      <c r="N25" s="275">
        <v>432.36</v>
      </c>
      <c r="O25" s="56"/>
      <c r="P25" s="56"/>
      <c r="Q25" s="56">
        <v>10153.91</v>
      </c>
      <c r="R25" s="56">
        <v>1967042.37</v>
      </c>
      <c r="S25" s="100">
        <v>488039.04</v>
      </c>
      <c r="U25" s="100">
        <v>289.7</v>
      </c>
      <c r="W25" s="100">
        <v>1582445.5</v>
      </c>
      <c r="X25" s="100">
        <v>35700</v>
      </c>
      <c r="Y25" s="124">
        <v>1600445.5</v>
      </c>
      <c r="Z25" s="124">
        <v>18158</v>
      </c>
      <c r="AB25" s="124">
        <v>352225.36</v>
      </c>
      <c r="AC25" s="124">
        <v>208346.31</v>
      </c>
      <c r="AG25" s="99">
        <f t="shared" si="1"/>
        <v>229354.63</v>
      </c>
      <c r="AH25" s="63">
        <f t="shared" si="2"/>
        <v>37451.599999999999</v>
      </c>
      <c r="AI25" s="64">
        <f t="shared" si="5"/>
        <v>191903.03</v>
      </c>
      <c r="AJ25" s="60">
        <f t="shared" si="3"/>
        <v>2106474.2400000002</v>
      </c>
      <c r="AK25" s="59">
        <f t="shared" si="4"/>
        <v>2179175.17</v>
      </c>
      <c r="AL25" s="69">
        <f t="shared" si="6"/>
        <v>-72700.929999999702</v>
      </c>
    </row>
    <row r="26" spans="1:38" ht="14.4" thickBot="1" x14ac:dyDescent="0.3">
      <c r="A26" s="50" t="s">
        <v>369</v>
      </c>
      <c r="B26" s="50" t="s">
        <v>370</v>
      </c>
      <c r="C26" s="88">
        <v>2987</v>
      </c>
      <c r="D26" s="89" t="s">
        <v>710</v>
      </c>
      <c r="E26" s="56" t="s">
        <v>1828</v>
      </c>
      <c r="F26" s="123">
        <v>312151.92</v>
      </c>
      <c r="G26" s="123">
        <v>0</v>
      </c>
      <c r="H26" s="123">
        <v>11215.65</v>
      </c>
      <c r="I26" s="56">
        <v>724281.7</v>
      </c>
      <c r="J26" s="56">
        <v>191188.94</v>
      </c>
      <c r="K26" s="275">
        <v>0</v>
      </c>
      <c r="M26" s="275">
        <v>45300</v>
      </c>
      <c r="N26" s="275">
        <v>448.85</v>
      </c>
      <c r="O26" s="56"/>
      <c r="P26" s="56"/>
      <c r="Q26" s="56">
        <v>67822.17</v>
      </c>
      <c r="R26" s="56">
        <v>1301651.56</v>
      </c>
      <c r="S26" s="100">
        <v>855916.83</v>
      </c>
      <c r="U26" s="100">
        <v>1418.94</v>
      </c>
      <c r="W26" s="100">
        <v>553810</v>
      </c>
      <c r="X26" s="100">
        <v>53800</v>
      </c>
      <c r="Y26" s="124">
        <v>595310</v>
      </c>
      <c r="Z26" s="124">
        <v>19600</v>
      </c>
      <c r="AB26" s="124">
        <v>693080.44</v>
      </c>
      <c r="AC26" s="124">
        <v>236519.64</v>
      </c>
      <c r="AG26" s="99">
        <f t="shared" si="1"/>
        <v>323367.57</v>
      </c>
      <c r="AH26" s="63">
        <f t="shared" si="2"/>
        <v>45748.85</v>
      </c>
      <c r="AI26" s="64">
        <f t="shared" si="5"/>
        <v>277618.72000000003</v>
      </c>
      <c r="AJ26" s="60">
        <f t="shared" si="3"/>
        <v>1464945.77</v>
      </c>
      <c r="AK26" s="59">
        <f t="shared" si="4"/>
        <v>1544510.08</v>
      </c>
      <c r="AL26" s="69">
        <f t="shared" si="6"/>
        <v>-79564.310000000056</v>
      </c>
    </row>
    <row r="27" spans="1:38" ht="14.4" thickBot="1" x14ac:dyDescent="0.3">
      <c r="A27" s="50" t="s">
        <v>369</v>
      </c>
      <c r="B27" s="50" t="s">
        <v>370</v>
      </c>
      <c r="C27" s="88">
        <v>2340</v>
      </c>
      <c r="D27" s="89" t="s">
        <v>711</v>
      </c>
      <c r="E27" s="56" t="s">
        <v>1829</v>
      </c>
      <c r="F27" s="123">
        <v>226942.43</v>
      </c>
      <c r="G27" s="123">
        <v>0</v>
      </c>
      <c r="H27" s="123">
        <v>35091.879999999997</v>
      </c>
      <c r="I27" s="56">
        <v>1954239.65</v>
      </c>
      <c r="J27" s="56">
        <v>274840.42</v>
      </c>
      <c r="L27" s="275">
        <v>86545.45</v>
      </c>
      <c r="N27" s="275">
        <v>432.34</v>
      </c>
      <c r="O27" s="56"/>
      <c r="P27" s="56"/>
      <c r="Q27" s="56">
        <v>700.02</v>
      </c>
      <c r="R27" s="56">
        <v>1776680.82</v>
      </c>
      <c r="S27" s="100">
        <v>1385512.48</v>
      </c>
      <c r="T27" s="100">
        <v>33950</v>
      </c>
      <c r="U27" s="100">
        <v>1098.01</v>
      </c>
      <c r="W27" s="100">
        <v>1044708.02</v>
      </c>
      <c r="X27" s="100">
        <v>124749</v>
      </c>
      <c r="Y27" s="124">
        <v>1723928.02</v>
      </c>
      <c r="AB27" s="124">
        <v>583423.81000000006</v>
      </c>
      <c r="AC27" s="124">
        <v>298422.09000000003</v>
      </c>
      <c r="AG27" s="99">
        <f t="shared" si="1"/>
        <v>262034.31</v>
      </c>
      <c r="AH27" s="63">
        <f t="shared" si="2"/>
        <v>86977.79</v>
      </c>
      <c r="AI27" s="64">
        <f t="shared" si="5"/>
        <v>175056.52000000002</v>
      </c>
      <c r="AJ27" s="60">
        <f t="shared" si="3"/>
        <v>2590017.5099999998</v>
      </c>
      <c r="AK27" s="59">
        <f t="shared" si="4"/>
        <v>2605773.92</v>
      </c>
      <c r="AL27" s="69">
        <f t="shared" si="6"/>
        <v>-15756.410000000149</v>
      </c>
    </row>
    <row r="28" spans="1:38" ht="14.4" thickBot="1" x14ac:dyDescent="0.3">
      <c r="A28" s="50" t="s">
        <v>373</v>
      </c>
      <c r="B28" s="50" t="s">
        <v>374</v>
      </c>
      <c r="C28" s="88">
        <v>4716</v>
      </c>
      <c r="D28" s="89" t="s">
        <v>712</v>
      </c>
      <c r="E28" s="56" t="s">
        <v>1830</v>
      </c>
      <c r="F28" s="123">
        <v>426533.57</v>
      </c>
      <c r="G28" s="123">
        <v>0</v>
      </c>
      <c r="H28" s="123">
        <v>71810.75</v>
      </c>
      <c r="I28" s="56">
        <v>1404248.14</v>
      </c>
      <c r="J28" s="56">
        <v>215709.61</v>
      </c>
      <c r="K28" s="275">
        <v>1900</v>
      </c>
      <c r="L28" s="275">
        <v>39080</v>
      </c>
      <c r="M28" s="275">
        <v>85306</v>
      </c>
      <c r="N28" s="275">
        <v>439.72</v>
      </c>
      <c r="O28" s="56"/>
      <c r="P28" s="56"/>
      <c r="Q28" s="56">
        <v>14926.08</v>
      </c>
      <c r="R28" s="56">
        <v>2074982.75</v>
      </c>
      <c r="S28" s="100">
        <v>2202393.44</v>
      </c>
      <c r="U28" s="100">
        <v>1874.59</v>
      </c>
      <c r="V28" s="100">
        <v>110</v>
      </c>
      <c r="W28" s="100">
        <v>2271515.5</v>
      </c>
      <c r="X28" s="100">
        <v>238515</v>
      </c>
      <c r="Y28" s="124">
        <v>3306975.5</v>
      </c>
      <c r="AB28" s="124">
        <v>816006.14</v>
      </c>
      <c r="AC28" s="124">
        <v>358403.85</v>
      </c>
      <c r="AE28" s="124">
        <v>3</v>
      </c>
      <c r="AG28" s="99">
        <f t="shared" si="1"/>
        <v>498344.32</v>
      </c>
      <c r="AH28" s="63">
        <f t="shared" si="2"/>
        <v>126725.72</v>
      </c>
      <c r="AI28" s="64">
        <f t="shared" si="5"/>
        <v>371618.6</v>
      </c>
      <c r="AJ28" s="60">
        <f t="shared" si="3"/>
        <v>4714408.5299999993</v>
      </c>
      <c r="AK28" s="59">
        <f t="shared" si="4"/>
        <v>4481388.49</v>
      </c>
      <c r="AL28" s="69">
        <f t="shared" si="6"/>
        <v>233020.03999999911</v>
      </c>
    </row>
    <row r="29" spans="1:38" ht="14.4" thickBot="1" x14ac:dyDescent="0.3">
      <c r="A29" s="50" t="s">
        <v>373</v>
      </c>
      <c r="B29" s="50" t="s">
        <v>374</v>
      </c>
      <c r="C29" s="88">
        <v>2694</v>
      </c>
      <c r="D29" s="89" t="s">
        <v>713</v>
      </c>
      <c r="E29" s="56" t="s">
        <v>1831</v>
      </c>
      <c r="F29" s="123">
        <v>253491.4</v>
      </c>
      <c r="G29" s="123">
        <v>0</v>
      </c>
      <c r="H29" s="123">
        <v>126599.97</v>
      </c>
      <c r="I29" s="56">
        <v>616852.68000000005</v>
      </c>
      <c r="J29" s="56">
        <v>232354.19</v>
      </c>
      <c r="L29" s="275">
        <v>21613.27</v>
      </c>
      <c r="M29" s="275">
        <v>34490</v>
      </c>
      <c r="N29" s="275">
        <v>146</v>
      </c>
      <c r="O29" s="56"/>
      <c r="P29" s="56"/>
      <c r="Q29" s="56">
        <v>22294.71</v>
      </c>
      <c r="R29" s="56">
        <v>1942599.48</v>
      </c>
      <c r="S29" s="100">
        <v>863107.1</v>
      </c>
      <c r="T29" s="100">
        <v>27030</v>
      </c>
      <c r="U29" s="100">
        <v>1249.42</v>
      </c>
      <c r="W29" s="100">
        <v>1122138</v>
      </c>
      <c r="X29" s="100">
        <v>51803</v>
      </c>
      <c r="Y29" s="124">
        <v>1250841</v>
      </c>
      <c r="AB29" s="124">
        <v>467871.21</v>
      </c>
      <c r="AC29" s="124">
        <v>177945.34</v>
      </c>
      <c r="AF29" s="124">
        <v>900</v>
      </c>
      <c r="AG29" s="99">
        <f t="shared" si="1"/>
        <v>380091.37</v>
      </c>
      <c r="AH29" s="63">
        <f t="shared" si="2"/>
        <v>56249.270000000004</v>
      </c>
      <c r="AI29" s="64">
        <f t="shared" si="5"/>
        <v>323842.09999999998</v>
      </c>
      <c r="AJ29" s="60">
        <f t="shared" si="3"/>
        <v>2065327.52</v>
      </c>
      <c r="AK29" s="59">
        <f t="shared" si="4"/>
        <v>1897557.55</v>
      </c>
      <c r="AL29" s="69">
        <f t="shared" si="6"/>
        <v>167769.96999999997</v>
      </c>
    </row>
    <row r="30" spans="1:38" ht="14.4" thickBot="1" x14ac:dyDescent="0.3">
      <c r="A30" s="50" t="s">
        <v>373</v>
      </c>
      <c r="B30" s="50" t="s">
        <v>374</v>
      </c>
      <c r="C30" s="88">
        <v>3656</v>
      </c>
      <c r="D30" s="89" t="s">
        <v>714</v>
      </c>
      <c r="E30" s="56" t="s">
        <v>1832</v>
      </c>
      <c r="F30" s="123">
        <v>482713.79</v>
      </c>
      <c r="G30" s="123">
        <v>0</v>
      </c>
      <c r="H30" s="123">
        <v>66680.58</v>
      </c>
      <c r="I30" s="56">
        <v>904343.67</v>
      </c>
      <c r="J30" s="56">
        <v>261790.68</v>
      </c>
      <c r="K30" s="275">
        <v>0</v>
      </c>
      <c r="L30" s="275">
        <v>18813.419999999998</v>
      </c>
      <c r="N30" s="275">
        <v>268.95999999999998</v>
      </c>
      <c r="O30" s="56"/>
      <c r="P30" s="56"/>
      <c r="Q30" s="56">
        <v>47389.14</v>
      </c>
      <c r="R30" s="56">
        <v>1357301.45</v>
      </c>
      <c r="S30" s="100">
        <v>1378417.24</v>
      </c>
      <c r="U30" s="100">
        <v>2552.44</v>
      </c>
      <c r="V30" s="100">
        <v>60</v>
      </c>
      <c r="W30" s="100">
        <v>1100435</v>
      </c>
      <c r="X30" s="100">
        <v>73215</v>
      </c>
      <c r="Y30" s="124">
        <v>1582275</v>
      </c>
      <c r="AB30" s="124">
        <v>597859.06999999995</v>
      </c>
      <c r="AC30" s="124">
        <v>179809.35</v>
      </c>
      <c r="AE30" s="124">
        <v>1</v>
      </c>
      <c r="AF30" s="124">
        <v>1800</v>
      </c>
      <c r="AG30" s="99">
        <f t="shared" si="1"/>
        <v>549394.37</v>
      </c>
      <c r="AH30" s="63">
        <f t="shared" si="2"/>
        <v>19082.379999999997</v>
      </c>
      <c r="AI30" s="64">
        <f t="shared" si="5"/>
        <v>530311.99</v>
      </c>
      <c r="AJ30" s="60">
        <f t="shared" si="3"/>
        <v>2554679.6799999997</v>
      </c>
      <c r="AK30" s="59">
        <f t="shared" si="4"/>
        <v>2361744.42</v>
      </c>
      <c r="AL30" s="69">
        <f t="shared" si="6"/>
        <v>192935.25999999978</v>
      </c>
    </row>
    <row r="31" spans="1:38" ht="14.4" thickBot="1" x14ac:dyDescent="0.3">
      <c r="A31" s="50" t="s">
        <v>373</v>
      </c>
      <c r="B31" s="50" t="s">
        <v>374</v>
      </c>
      <c r="C31" s="88">
        <v>4918</v>
      </c>
      <c r="D31" s="89" t="s">
        <v>715</v>
      </c>
      <c r="E31" s="56" t="s">
        <v>1833</v>
      </c>
      <c r="F31" s="123">
        <v>219504.91</v>
      </c>
      <c r="G31" s="123">
        <v>0</v>
      </c>
      <c r="H31" s="123">
        <v>99096.58</v>
      </c>
      <c r="I31" s="56">
        <v>469382.35</v>
      </c>
      <c r="J31" s="56">
        <v>140578.82</v>
      </c>
      <c r="K31" s="275">
        <v>0</v>
      </c>
      <c r="L31" s="275">
        <v>39354.53</v>
      </c>
      <c r="M31" s="275">
        <v>0.19</v>
      </c>
      <c r="N31" s="275">
        <v>228.6</v>
      </c>
      <c r="O31" s="56">
        <v>9040.66</v>
      </c>
      <c r="P31" s="56"/>
      <c r="Q31" s="56">
        <v>164866.91</v>
      </c>
      <c r="R31" s="56">
        <v>1339755.76</v>
      </c>
      <c r="S31" s="100">
        <v>1264296.02</v>
      </c>
      <c r="T31" s="100">
        <v>2148.79</v>
      </c>
      <c r="U31" s="100">
        <v>1429.06</v>
      </c>
      <c r="V31" s="100">
        <v>800</v>
      </c>
      <c r="W31" s="100">
        <v>1605052.9</v>
      </c>
      <c r="X31" s="100">
        <v>88615</v>
      </c>
      <c r="Y31" s="124">
        <v>2154912.9</v>
      </c>
      <c r="AB31" s="124">
        <v>745164.59</v>
      </c>
      <c r="AC31" s="124">
        <v>348555.58</v>
      </c>
      <c r="AE31" s="124">
        <v>3</v>
      </c>
      <c r="AF31" s="124">
        <v>1500</v>
      </c>
      <c r="AG31" s="99">
        <f t="shared" si="1"/>
        <v>318601.49</v>
      </c>
      <c r="AH31" s="63">
        <f t="shared" si="2"/>
        <v>39583.32</v>
      </c>
      <c r="AI31" s="64">
        <f t="shared" si="5"/>
        <v>279018.17</v>
      </c>
      <c r="AJ31" s="60">
        <f t="shared" si="3"/>
        <v>2962341.77</v>
      </c>
      <c r="AK31" s="59">
        <f t="shared" si="4"/>
        <v>3250136.07</v>
      </c>
      <c r="AL31" s="69">
        <f t="shared" si="6"/>
        <v>-287794.29999999981</v>
      </c>
    </row>
    <row r="32" spans="1:38" ht="14.4" thickBot="1" x14ac:dyDescent="0.3">
      <c r="A32" s="50" t="s">
        <v>373</v>
      </c>
      <c r="B32" s="50" t="s">
        <v>374</v>
      </c>
      <c r="C32" s="88">
        <v>2308</v>
      </c>
      <c r="D32" s="89" t="s">
        <v>716</v>
      </c>
      <c r="E32" s="56" t="s">
        <v>1834</v>
      </c>
      <c r="F32" s="123">
        <v>252912.51</v>
      </c>
      <c r="G32" s="123">
        <v>0</v>
      </c>
      <c r="H32" s="123">
        <v>67374.95</v>
      </c>
      <c r="I32" s="56">
        <v>1125944.98</v>
      </c>
      <c r="J32" s="56">
        <v>169640.44</v>
      </c>
      <c r="K32" s="275">
        <v>0</v>
      </c>
      <c r="L32" s="275">
        <v>24450</v>
      </c>
      <c r="N32" s="275">
        <v>718.25</v>
      </c>
      <c r="O32" s="56"/>
      <c r="P32" s="56"/>
      <c r="Q32" s="56">
        <v>-11052.26</v>
      </c>
      <c r="R32" s="56">
        <v>2103448.6</v>
      </c>
      <c r="S32" s="100">
        <v>1328293.57</v>
      </c>
      <c r="U32" s="100">
        <v>1615.97</v>
      </c>
      <c r="W32" s="100">
        <v>1599302.5</v>
      </c>
      <c r="X32" s="100">
        <v>99380</v>
      </c>
      <c r="Y32" s="124">
        <v>2146082.5</v>
      </c>
      <c r="AB32" s="124">
        <v>551902.31999999995</v>
      </c>
      <c r="AC32" s="124">
        <v>279186.99</v>
      </c>
      <c r="AE32" s="124">
        <v>3</v>
      </c>
      <c r="AF32" s="124">
        <v>900</v>
      </c>
      <c r="AG32" s="99">
        <f t="shared" si="1"/>
        <v>320287.46000000002</v>
      </c>
      <c r="AH32" s="63">
        <f t="shared" si="2"/>
        <v>25168.25</v>
      </c>
      <c r="AI32" s="64">
        <f t="shared" si="5"/>
        <v>295119.21000000002</v>
      </c>
      <c r="AJ32" s="60">
        <f t="shared" si="3"/>
        <v>3028592.04</v>
      </c>
      <c r="AK32" s="59">
        <f t="shared" si="4"/>
        <v>2978074.8099999996</v>
      </c>
      <c r="AL32" s="69">
        <f t="shared" si="6"/>
        <v>50517.230000000447</v>
      </c>
    </row>
    <row r="33" spans="1:38" ht="14.4" thickBot="1" x14ac:dyDescent="0.3">
      <c r="A33" s="50" t="s">
        <v>373</v>
      </c>
      <c r="B33" s="50" t="s">
        <v>374</v>
      </c>
      <c r="C33" s="88">
        <v>1606</v>
      </c>
      <c r="D33" s="89" t="s">
        <v>717</v>
      </c>
      <c r="E33" s="56" t="s">
        <v>1835</v>
      </c>
      <c r="F33" s="123">
        <v>444427.35</v>
      </c>
      <c r="G33" s="123">
        <v>0</v>
      </c>
      <c r="H33" s="123">
        <v>56390.28</v>
      </c>
      <c r="I33" s="56">
        <v>442203.25</v>
      </c>
      <c r="J33" s="56">
        <v>306421.21000000002</v>
      </c>
      <c r="K33" s="275">
        <v>0</v>
      </c>
      <c r="L33" s="275">
        <v>19658.82</v>
      </c>
      <c r="N33" s="275">
        <v>512.28</v>
      </c>
      <c r="O33" s="56">
        <v>18629.810000000001</v>
      </c>
      <c r="P33" s="56"/>
      <c r="Q33" s="56">
        <v>24908.73</v>
      </c>
      <c r="R33" s="56">
        <v>1634028.2</v>
      </c>
      <c r="S33" s="100">
        <v>970585.92</v>
      </c>
      <c r="T33" s="100">
        <v>102306.86</v>
      </c>
      <c r="U33" s="100">
        <v>2386.58</v>
      </c>
      <c r="W33" s="100">
        <v>574280</v>
      </c>
      <c r="X33" s="100">
        <v>73615</v>
      </c>
      <c r="Y33" s="124">
        <v>908280</v>
      </c>
      <c r="AB33" s="124">
        <v>445970.92</v>
      </c>
      <c r="AC33" s="124">
        <v>297347.65000000002</v>
      </c>
      <c r="AF33" s="124">
        <v>900</v>
      </c>
      <c r="AG33" s="99">
        <f t="shared" si="1"/>
        <v>500817.63</v>
      </c>
      <c r="AH33" s="63">
        <f t="shared" si="2"/>
        <v>20171.099999999999</v>
      </c>
      <c r="AI33" s="64">
        <f t="shared" si="5"/>
        <v>480646.53</v>
      </c>
      <c r="AJ33" s="60">
        <f t="shared" si="3"/>
        <v>1723174.36</v>
      </c>
      <c r="AK33" s="59">
        <f t="shared" si="4"/>
        <v>1652498.5699999998</v>
      </c>
      <c r="AL33" s="69">
        <f t="shared" si="6"/>
        <v>70675.79000000027</v>
      </c>
    </row>
    <row r="34" spans="1:38" ht="14.4" thickBot="1" x14ac:dyDescent="0.3">
      <c r="A34" s="50" t="s">
        <v>373</v>
      </c>
      <c r="B34" s="50" t="s">
        <v>374</v>
      </c>
      <c r="C34" s="88">
        <v>2622</v>
      </c>
      <c r="D34" s="89" t="s">
        <v>718</v>
      </c>
      <c r="E34" s="56" t="s">
        <v>1836</v>
      </c>
      <c r="F34" s="123">
        <v>329226.82</v>
      </c>
      <c r="G34" s="123">
        <v>0</v>
      </c>
      <c r="H34" s="123">
        <v>39630.720000000001</v>
      </c>
      <c r="I34" s="56">
        <v>612543.98</v>
      </c>
      <c r="J34" s="56">
        <v>238610.04</v>
      </c>
      <c r="K34" s="275">
        <v>0</v>
      </c>
      <c r="L34" s="275">
        <v>1700.05</v>
      </c>
      <c r="M34" s="275">
        <v>252850</v>
      </c>
      <c r="N34" s="275">
        <v>619.37</v>
      </c>
      <c r="O34" s="56"/>
      <c r="P34" s="56"/>
      <c r="Q34" s="56">
        <v>44138.62</v>
      </c>
      <c r="R34" s="56">
        <v>391756.52</v>
      </c>
      <c r="S34" s="100">
        <v>1186310.43</v>
      </c>
      <c r="U34" s="100">
        <v>1343.78</v>
      </c>
      <c r="V34" s="100">
        <v>350</v>
      </c>
      <c r="W34" s="100">
        <v>1851258.5</v>
      </c>
      <c r="X34" s="100">
        <v>118271</v>
      </c>
      <c r="Y34" s="124">
        <v>2206994.5</v>
      </c>
      <c r="AB34" s="124">
        <v>768460.49</v>
      </c>
      <c r="AC34" s="124">
        <v>152669.53</v>
      </c>
      <c r="AE34" s="124">
        <v>2</v>
      </c>
      <c r="AF34" s="124">
        <v>900</v>
      </c>
      <c r="AG34" s="99">
        <f t="shared" si="1"/>
        <v>368857.54000000004</v>
      </c>
      <c r="AH34" s="63">
        <f t="shared" si="2"/>
        <v>255169.41999999998</v>
      </c>
      <c r="AI34" s="64">
        <f t="shared" si="5"/>
        <v>113688.12000000005</v>
      </c>
      <c r="AJ34" s="60">
        <f t="shared" si="3"/>
        <v>3157533.71</v>
      </c>
      <c r="AK34" s="59">
        <f t="shared" si="4"/>
        <v>3129026.52</v>
      </c>
      <c r="AL34" s="69">
        <f t="shared" si="6"/>
        <v>28507.189999999944</v>
      </c>
    </row>
    <row r="35" spans="1:38" ht="14.4" thickBot="1" x14ac:dyDescent="0.3">
      <c r="A35" s="50" t="s">
        <v>373</v>
      </c>
      <c r="B35" s="50" t="s">
        <v>374</v>
      </c>
      <c r="C35" s="88">
        <v>2397</v>
      </c>
      <c r="D35" s="89" t="s">
        <v>719</v>
      </c>
      <c r="E35" s="56" t="s">
        <v>1837</v>
      </c>
      <c r="F35" s="123">
        <v>424371.12</v>
      </c>
      <c r="G35" s="123">
        <v>0</v>
      </c>
      <c r="H35" s="123">
        <v>80467.92</v>
      </c>
      <c r="I35" s="56">
        <v>466094.05</v>
      </c>
      <c r="J35" s="56">
        <v>250316.83</v>
      </c>
      <c r="K35" s="275">
        <v>0</v>
      </c>
      <c r="L35" s="275">
        <v>4088.29</v>
      </c>
      <c r="M35" s="275">
        <v>256380</v>
      </c>
      <c r="N35" s="275">
        <v>780.5</v>
      </c>
      <c r="O35" s="56"/>
      <c r="P35" s="56"/>
      <c r="Q35" s="56">
        <v>3795.98</v>
      </c>
      <c r="R35" s="56">
        <v>459399.49</v>
      </c>
      <c r="S35" s="100">
        <v>755826.33</v>
      </c>
      <c r="U35" s="100">
        <v>1665.28</v>
      </c>
      <c r="V35" s="100">
        <v>20</v>
      </c>
      <c r="W35" s="100">
        <v>1114579</v>
      </c>
      <c r="X35" s="100">
        <v>79918</v>
      </c>
      <c r="Y35" s="124">
        <v>1223682</v>
      </c>
      <c r="AB35" s="124">
        <v>493043.05</v>
      </c>
      <c r="AC35" s="124">
        <v>139128.24</v>
      </c>
      <c r="AG35" s="99">
        <f t="shared" si="1"/>
        <v>504839.04</v>
      </c>
      <c r="AH35" s="63">
        <f t="shared" si="2"/>
        <v>261248.79</v>
      </c>
      <c r="AI35" s="64">
        <f t="shared" si="5"/>
        <v>243590.24999999997</v>
      </c>
      <c r="AJ35" s="60">
        <f t="shared" si="3"/>
        <v>1952008.6099999999</v>
      </c>
      <c r="AK35" s="59">
        <f t="shared" si="4"/>
        <v>1855853.29</v>
      </c>
      <c r="AL35" s="69">
        <f t="shared" si="6"/>
        <v>96155.319999999832</v>
      </c>
    </row>
    <row r="36" spans="1:38" ht="14.4" thickBot="1" x14ac:dyDescent="0.3">
      <c r="A36" s="50" t="s">
        <v>373</v>
      </c>
      <c r="B36" s="50" t="s">
        <v>374</v>
      </c>
      <c r="C36" s="88">
        <v>1711</v>
      </c>
      <c r="D36" s="89" t="s">
        <v>720</v>
      </c>
      <c r="E36" s="56" t="s">
        <v>1838</v>
      </c>
      <c r="F36" s="123">
        <v>79714.22</v>
      </c>
      <c r="G36" s="123">
        <v>0</v>
      </c>
      <c r="H36" s="123">
        <v>48921.68</v>
      </c>
      <c r="I36" s="56">
        <v>732119.64</v>
      </c>
      <c r="J36" s="56">
        <v>164611.88</v>
      </c>
      <c r="L36" s="275">
        <v>22071.68</v>
      </c>
      <c r="N36" s="275">
        <v>0</v>
      </c>
      <c r="O36" s="56">
        <v>13761.1</v>
      </c>
      <c r="P36" s="56"/>
      <c r="Q36" s="56">
        <v>59041.47</v>
      </c>
      <c r="R36" s="56">
        <v>556569.79</v>
      </c>
      <c r="S36" s="100">
        <v>1013158.24</v>
      </c>
      <c r="T36" s="100">
        <v>83663.009999999995</v>
      </c>
      <c r="U36" s="100">
        <v>386.08</v>
      </c>
      <c r="V36" s="100">
        <v>30</v>
      </c>
      <c r="W36" s="100">
        <v>1443038.6</v>
      </c>
      <c r="X36" s="100">
        <v>49233.03</v>
      </c>
      <c r="Y36" s="124">
        <v>1779654.6</v>
      </c>
      <c r="AB36" s="124">
        <v>415349.28</v>
      </c>
      <c r="AC36" s="124">
        <v>190270.56</v>
      </c>
      <c r="AF36" s="124">
        <v>900</v>
      </c>
      <c r="AG36" s="99">
        <f t="shared" ref="AG36:AG67" si="7">SUM(F36:H36)</f>
        <v>128635.9</v>
      </c>
      <c r="AH36" s="63">
        <f t="shared" ref="AH36:AH67" si="8">SUM(K36:N36)</f>
        <v>22071.68</v>
      </c>
      <c r="AI36" s="64">
        <f t="shared" si="5"/>
        <v>106564.22</v>
      </c>
      <c r="AJ36" s="60">
        <f t="shared" ref="AJ36:AJ67" si="9">SUM(S36:X36)</f>
        <v>2589508.96</v>
      </c>
      <c r="AK36" s="59">
        <f t="shared" ref="AK36:AK67" si="10">SUM(Y36:AF36)</f>
        <v>2386174.44</v>
      </c>
      <c r="AL36" s="69">
        <f t="shared" si="6"/>
        <v>203334.52000000002</v>
      </c>
    </row>
    <row r="37" spans="1:38" ht="14.4" thickBot="1" x14ac:dyDescent="0.3">
      <c r="A37" s="50" t="s">
        <v>373</v>
      </c>
      <c r="B37" s="50" t="s">
        <v>374</v>
      </c>
      <c r="C37" s="88">
        <v>2477</v>
      </c>
      <c r="D37" s="89" t="s">
        <v>721</v>
      </c>
      <c r="E37" s="56" t="s">
        <v>1839</v>
      </c>
      <c r="F37" s="123">
        <v>128609.68</v>
      </c>
      <c r="G37" s="123">
        <v>0</v>
      </c>
      <c r="H37" s="123">
        <v>128420.2</v>
      </c>
      <c r="I37" s="56">
        <v>322032.40000000002</v>
      </c>
      <c r="J37" s="56">
        <v>237416.37</v>
      </c>
      <c r="K37" s="275">
        <v>0</v>
      </c>
      <c r="L37" s="275">
        <v>1950</v>
      </c>
      <c r="M37" s="275">
        <v>0</v>
      </c>
      <c r="N37" s="275">
        <v>568.49</v>
      </c>
      <c r="O37" s="56"/>
      <c r="P37" s="56"/>
      <c r="Q37" s="56">
        <v>31237.95</v>
      </c>
      <c r="R37" s="56">
        <v>1714982.69</v>
      </c>
      <c r="S37" s="100">
        <v>1108636.19</v>
      </c>
      <c r="T37" s="100">
        <v>88205</v>
      </c>
      <c r="U37" s="100">
        <v>1228.8499999999999</v>
      </c>
      <c r="V37" s="100">
        <v>120</v>
      </c>
      <c r="W37" s="100">
        <v>1215191.5</v>
      </c>
      <c r="X37" s="100">
        <v>83115</v>
      </c>
      <c r="Y37" s="124">
        <v>1550534.5</v>
      </c>
      <c r="AB37" s="124">
        <v>697730.67</v>
      </c>
      <c r="AC37" s="124">
        <v>122522.97</v>
      </c>
      <c r="AE37" s="124">
        <v>1</v>
      </c>
      <c r="AG37" s="99">
        <f t="shared" si="7"/>
        <v>257029.88</v>
      </c>
      <c r="AH37" s="63">
        <f t="shared" si="8"/>
        <v>2518.4899999999998</v>
      </c>
      <c r="AI37" s="64">
        <f t="shared" si="5"/>
        <v>254511.39</v>
      </c>
      <c r="AJ37" s="60">
        <f t="shared" si="9"/>
        <v>2496496.54</v>
      </c>
      <c r="AK37" s="59">
        <f t="shared" si="10"/>
        <v>2370789.14</v>
      </c>
      <c r="AL37" s="69">
        <f t="shared" si="6"/>
        <v>125707.39999999991</v>
      </c>
    </row>
    <row r="38" spans="1:38" ht="14.4" thickBot="1" x14ac:dyDescent="0.3">
      <c r="A38" s="50" t="s">
        <v>373</v>
      </c>
      <c r="B38" s="50" t="s">
        <v>374</v>
      </c>
      <c r="C38" s="88">
        <v>1987</v>
      </c>
      <c r="D38" s="89" t="s">
        <v>722</v>
      </c>
      <c r="E38" s="56" t="s">
        <v>1840</v>
      </c>
      <c r="F38" s="123">
        <v>72255.27</v>
      </c>
      <c r="G38" s="123">
        <v>0</v>
      </c>
      <c r="H38" s="123">
        <v>94660.49</v>
      </c>
      <c r="I38" s="56">
        <v>1120259.79</v>
      </c>
      <c r="J38" s="56">
        <v>188397.2</v>
      </c>
      <c r="L38" s="275">
        <v>16822.099999999999</v>
      </c>
      <c r="M38" s="275">
        <v>0</v>
      </c>
      <c r="N38" s="275">
        <v>240</v>
      </c>
      <c r="O38" s="56">
        <v>5400</v>
      </c>
      <c r="P38" s="56"/>
      <c r="Q38" s="56">
        <v>16673.669999999998</v>
      </c>
      <c r="R38" s="56">
        <v>2179663.7000000002</v>
      </c>
      <c r="S38" s="100">
        <v>1169774.49</v>
      </c>
      <c r="T38" s="100">
        <v>67070</v>
      </c>
      <c r="U38" s="100">
        <v>984.91</v>
      </c>
      <c r="V38" s="100">
        <v>540</v>
      </c>
      <c r="W38" s="100">
        <v>1475679</v>
      </c>
      <c r="X38" s="100">
        <v>138615</v>
      </c>
      <c r="Y38" s="124">
        <v>1930479</v>
      </c>
      <c r="AB38" s="124">
        <v>511360.06</v>
      </c>
      <c r="AC38" s="124">
        <v>493821.81</v>
      </c>
      <c r="AE38" s="124">
        <v>2</v>
      </c>
      <c r="AF38" s="124">
        <v>900</v>
      </c>
      <c r="AG38" s="99">
        <f t="shared" si="7"/>
        <v>166915.76</v>
      </c>
      <c r="AH38" s="63">
        <f t="shared" si="8"/>
        <v>17062.099999999999</v>
      </c>
      <c r="AI38" s="64">
        <f t="shared" si="5"/>
        <v>149853.66</v>
      </c>
      <c r="AJ38" s="60">
        <f t="shared" si="9"/>
        <v>2852663.4</v>
      </c>
      <c r="AK38" s="59">
        <f t="shared" si="10"/>
        <v>2936562.87</v>
      </c>
      <c r="AL38" s="69">
        <f t="shared" si="6"/>
        <v>-83899.470000000205</v>
      </c>
    </row>
    <row r="39" spans="1:38" ht="14.4" thickBot="1" x14ac:dyDescent="0.3">
      <c r="A39" s="50" t="s">
        <v>373</v>
      </c>
      <c r="B39" s="50" t="s">
        <v>374</v>
      </c>
      <c r="C39" s="88">
        <v>3047</v>
      </c>
      <c r="D39" s="89" t="s">
        <v>723</v>
      </c>
      <c r="E39" s="56" t="s">
        <v>1841</v>
      </c>
      <c r="F39" s="123">
        <v>564881.56999999995</v>
      </c>
      <c r="G39" s="123">
        <v>0</v>
      </c>
      <c r="H39" s="123">
        <v>20981.16</v>
      </c>
      <c r="I39" s="56">
        <v>464177.46</v>
      </c>
      <c r="J39" s="56">
        <v>275786.32</v>
      </c>
      <c r="L39" s="275">
        <v>19330.73</v>
      </c>
      <c r="N39" s="275">
        <v>130</v>
      </c>
      <c r="O39" s="56"/>
      <c r="P39" s="56"/>
      <c r="Q39" s="56">
        <v>-157150</v>
      </c>
      <c r="R39" s="56">
        <v>1994257.35</v>
      </c>
      <c r="S39" s="100">
        <v>1338041.27</v>
      </c>
      <c r="U39" s="100">
        <v>3156.15</v>
      </c>
      <c r="W39" s="100">
        <v>984600</v>
      </c>
      <c r="X39" s="100">
        <v>41495</v>
      </c>
      <c r="Y39" s="124">
        <v>1489255</v>
      </c>
      <c r="AB39" s="124">
        <v>498864.48</v>
      </c>
      <c r="AC39" s="124">
        <v>281843.14</v>
      </c>
      <c r="AF39" s="124">
        <v>50000</v>
      </c>
      <c r="AG39" s="99">
        <f t="shared" si="7"/>
        <v>585862.73</v>
      </c>
      <c r="AH39" s="63">
        <f t="shared" si="8"/>
        <v>19460.73</v>
      </c>
      <c r="AI39" s="64">
        <f t="shared" si="5"/>
        <v>566402</v>
      </c>
      <c r="AJ39" s="60">
        <f t="shared" si="9"/>
        <v>2367292.42</v>
      </c>
      <c r="AK39" s="59">
        <f t="shared" si="10"/>
        <v>2319962.62</v>
      </c>
      <c r="AL39" s="69">
        <f t="shared" si="6"/>
        <v>47329.799999999814</v>
      </c>
    </row>
    <row r="40" spans="1:38" ht="14.4" thickBot="1" x14ac:dyDescent="0.3">
      <c r="A40" s="50" t="s">
        <v>373</v>
      </c>
      <c r="B40" s="50" t="s">
        <v>374</v>
      </c>
      <c r="C40" s="88">
        <v>2101</v>
      </c>
      <c r="D40" s="89" t="s">
        <v>724</v>
      </c>
      <c r="E40" s="56" t="s">
        <v>1842</v>
      </c>
      <c r="F40" s="123">
        <v>397335.45</v>
      </c>
      <c r="G40" s="123">
        <v>0</v>
      </c>
      <c r="H40" s="123">
        <v>79028.67</v>
      </c>
      <c r="I40" s="56">
        <v>820942.96</v>
      </c>
      <c r="J40" s="56">
        <v>445973.48</v>
      </c>
      <c r="K40" s="275">
        <v>0</v>
      </c>
      <c r="L40" s="275">
        <v>28742.959999999999</v>
      </c>
      <c r="M40" s="275">
        <v>249260</v>
      </c>
      <c r="N40" s="275">
        <v>412.58</v>
      </c>
      <c r="O40" s="56">
        <v>10000</v>
      </c>
      <c r="P40" s="56"/>
      <c r="Q40" s="56">
        <v>26432.29</v>
      </c>
      <c r="R40" s="56">
        <v>1560653.49</v>
      </c>
      <c r="S40" s="100">
        <v>1138226.6299999999</v>
      </c>
      <c r="U40" s="100">
        <v>1893.28</v>
      </c>
      <c r="W40" s="100">
        <v>2153593</v>
      </c>
      <c r="X40" s="100">
        <v>82705</v>
      </c>
      <c r="Y40" s="124">
        <v>2574283</v>
      </c>
      <c r="AB40" s="124">
        <v>461644.24</v>
      </c>
      <c r="AC40" s="124">
        <v>324988.3</v>
      </c>
      <c r="AE40" s="124">
        <v>1</v>
      </c>
      <c r="AF40" s="124">
        <v>1500</v>
      </c>
      <c r="AG40" s="99">
        <f t="shared" si="7"/>
        <v>476364.12</v>
      </c>
      <c r="AH40" s="63">
        <f t="shared" si="8"/>
        <v>278415.54000000004</v>
      </c>
      <c r="AI40" s="64">
        <f t="shared" si="5"/>
        <v>197948.57999999996</v>
      </c>
      <c r="AJ40" s="60">
        <f t="shared" si="9"/>
        <v>3376417.91</v>
      </c>
      <c r="AK40" s="59">
        <f t="shared" si="10"/>
        <v>3362416.54</v>
      </c>
      <c r="AL40" s="69">
        <f t="shared" si="6"/>
        <v>14001.370000000112</v>
      </c>
    </row>
    <row r="41" spans="1:38" ht="14.4" thickBot="1" x14ac:dyDescent="0.3">
      <c r="A41" s="50" t="s">
        <v>373</v>
      </c>
      <c r="B41" s="50" t="s">
        <v>374</v>
      </c>
      <c r="C41" s="88">
        <v>1995</v>
      </c>
      <c r="D41" s="89" t="s">
        <v>725</v>
      </c>
      <c r="E41" s="56" t="s">
        <v>1921</v>
      </c>
      <c r="F41" s="123">
        <v>309151.23</v>
      </c>
      <c r="G41" s="123">
        <v>0</v>
      </c>
      <c r="H41" s="123">
        <v>20123.27</v>
      </c>
      <c r="I41" s="56">
        <v>736063.07</v>
      </c>
      <c r="J41" s="56">
        <v>219283.05</v>
      </c>
      <c r="K41" s="275">
        <v>0</v>
      </c>
      <c r="L41" s="275">
        <v>18230</v>
      </c>
      <c r="M41" s="275">
        <v>35000</v>
      </c>
      <c r="N41" s="275">
        <v>884.61</v>
      </c>
      <c r="O41" s="56"/>
      <c r="P41" s="56"/>
      <c r="Q41" s="56">
        <v>29600</v>
      </c>
      <c r="R41" s="56">
        <v>1367149.29</v>
      </c>
      <c r="S41" s="100">
        <v>1170062.67</v>
      </c>
      <c r="U41" s="100">
        <v>2191.98</v>
      </c>
      <c r="V41" s="100">
        <v>1800</v>
      </c>
      <c r="W41" s="100">
        <v>1223424.53</v>
      </c>
      <c r="X41" s="100">
        <v>84315</v>
      </c>
      <c r="Y41" s="124">
        <v>1780134.53</v>
      </c>
      <c r="AB41" s="124">
        <v>467706.88</v>
      </c>
      <c r="AC41" s="124">
        <v>208891.5</v>
      </c>
      <c r="AE41" s="124">
        <v>2</v>
      </c>
      <c r="AF41" s="124">
        <v>1800</v>
      </c>
      <c r="AG41" s="99">
        <f t="shared" si="7"/>
        <v>329274.5</v>
      </c>
      <c r="AH41" s="63">
        <f t="shared" si="8"/>
        <v>54114.61</v>
      </c>
      <c r="AI41" s="64">
        <f t="shared" si="5"/>
        <v>275159.89</v>
      </c>
      <c r="AJ41" s="60">
        <f t="shared" si="9"/>
        <v>2481794.1799999997</v>
      </c>
      <c r="AK41" s="59">
        <f t="shared" si="10"/>
        <v>2458534.91</v>
      </c>
      <c r="AL41" s="69">
        <f t="shared" si="6"/>
        <v>23259.269999999553</v>
      </c>
    </row>
    <row r="42" spans="1:38" ht="14.4" thickBot="1" x14ac:dyDescent="0.3">
      <c r="A42" s="50" t="s">
        <v>377</v>
      </c>
      <c r="B42" s="50" t="s">
        <v>378</v>
      </c>
      <c r="C42" s="88">
        <v>3634</v>
      </c>
      <c r="D42" s="89" t="s">
        <v>726</v>
      </c>
      <c r="E42" s="56" t="s">
        <v>1843</v>
      </c>
      <c r="F42" s="123">
        <v>360056.79</v>
      </c>
      <c r="G42" s="123">
        <v>0</v>
      </c>
      <c r="H42" s="123">
        <v>68039.429999999993</v>
      </c>
      <c r="I42" s="56">
        <v>727018.74</v>
      </c>
      <c r="J42" s="56">
        <v>216684.28</v>
      </c>
      <c r="K42" s="275">
        <v>0</v>
      </c>
      <c r="L42" s="275">
        <v>39740.18</v>
      </c>
      <c r="N42" s="275">
        <v>8345.15</v>
      </c>
      <c r="O42" s="56"/>
      <c r="P42" s="56"/>
      <c r="Q42" s="56">
        <v>1200</v>
      </c>
      <c r="R42" s="56">
        <v>1747176.74</v>
      </c>
      <c r="S42" s="100">
        <v>1628665.41</v>
      </c>
      <c r="U42" s="100">
        <v>3592.24</v>
      </c>
      <c r="W42" s="100">
        <v>681219</v>
      </c>
      <c r="X42" s="100">
        <v>149400</v>
      </c>
      <c r="Y42" s="124">
        <v>1664949</v>
      </c>
      <c r="AA42" s="124">
        <v>320</v>
      </c>
      <c r="AB42" s="124">
        <v>697479.27</v>
      </c>
      <c r="AC42" s="124">
        <v>204148.74</v>
      </c>
      <c r="AG42" s="99">
        <f t="shared" si="7"/>
        <v>428096.22</v>
      </c>
      <c r="AH42" s="63">
        <f t="shared" si="8"/>
        <v>48085.33</v>
      </c>
      <c r="AI42" s="64">
        <f t="shared" si="5"/>
        <v>380010.88999999996</v>
      </c>
      <c r="AJ42" s="60">
        <f t="shared" si="9"/>
        <v>2462876.65</v>
      </c>
      <c r="AK42" s="59">
        <f t="shared" si="10"/>
        <v>2566897.0099999998</v>
      </c>
      <c r="AL42" s="69">
        <f t="shared" si="6"/>
        <v>-104020.35999999987</v>
      </c>
    </row>
    <row r="43" spans="1:38" ht="14.4" thickBot="1" x14ac:dyDescent="0.3">
      <c r="A43" s="50" t="s">
        <v>377</v>
      </c>
      <c r="B43" s="50" t="s">
        <v>378</v>
      </c>
      <c r="C43" s="88">
        <v>4970</v>
      </c>
      <c r="D43" s="89" t="s">
        <v>727</v>
      </c>
      <c r="E43" s="56" t="s">
        <v>1844</v>
      </c>
      <c r="F43" s="123">
        <v>558479.12</v>
      </c>
      <c r="G43" s="123">
        <v>0</v>
      </c>
      <c r="H43" s="123">
        <v>260761.21</v>
      </c>
      <c r="I43" s="56">
        <v>450957.41</v>
      </c>
      <c r="J43" s="56">
        <v>170123.93</v>
      </c>
      <c r="K43" s="275">
        <v>0</v>
      </c>
      <c r="L43" s="275">
        <v>37823.910000000003</v>
      </c>
      <c r="N43" s="275">
        <v>132</v>
      </c>
      <c r="O43" s="56"/>
      <c r="P43" s="56"/>
      <c r="Q43" s="56">
        <v>35704.04</v>
      </c>
      <c r="R43" s="56">
        <v>2580473.12</v>
      </c>
      <c r="S43" s="100">
        <v>3139356.28</v>
      </c>
      <c r="T43" s="100">
        <v>25000</v>
      </c>
      <c r="U43" s="100">
        <v>1786.53</v>
      </c>
      <c r="W43" s="100">
        <v>1281223.7</v>
      </c>
      <c r="X43" s="100">
        <v>209930</v>
      </c>
      <c r="Y43" s="124">
        <v>2314290.7000000002</v>
      </c>
      <c r="AA43" s="124">
        <v>2820</v>
      </c>
      <c r="AB43" s="124">
        <v>1324535.6100000001</v>
      </c>
      <c r="AC43" s="124">
        <v>240742.94</v>
      </c>
      <c r="AG43" s="99">
        <f t="shared" si="7"/>
        <v>819240.33</v>
      </c>
      <c r="AH43" s="63">
        <f t="shared" si="8"/>
        <v>37955.910000000003</v>
      </c>
      <c r="AI43" s="64">
        <f t="shared" si="5"/>
        <v>781284.41999999993</v>
      </c>
      <c r="AJ43" s="60">
        <f t="shared" si="9"/>
        <v>4657296.51</v>
      </c>
      <c r="AK43" s="59">
        <f t="shared" si="10"/>
        <v>3882389.2500000005</v>
      </c>
      <c r="AL43" s="69">
        <f t="shared" si="6"/>
        <v>774907.25999999931</v>
      </c>
    </row>
    <row r="44" spans="1:38" ht="14.4" thickBot="1" x14ac:dyDescent="0.3">
      <c r="A44" s="50" t="s">
        <v>377</v>
      </c>
      <c r="B44" s="50" t="s">
        <v>378</v>
      </c>
      <c r="C44" s="88">
        <v>3463</v>
      </c>
      <c r="D44" s="89" t="s">
        <v>728</v>
      </c>
      <c r="E44" s="56" t="s">
        <v>1845</v>
      </c>
      <c r="F44" s="123">
        <v>591202.21</v>
      </c>
      <c r="G44" s="123">
        <v>4680</v>
      </c>
      <c r="H44" s="123">
        <v>131869.56</v>
      </c>
      <c r="I44" s="56">
        <v>281462.03999999998</v>
      </c>
      <c r="J44" s="56">
        <v>153078.21</v>
      </c>
      <c r="K44" s="275">
        <v>0</v>
      </c>
      <c r="L44" s="275">
        <v>24373.58</v>
      </c>
      <c r="N44" s="275">
        <v>301</v>
      </c>
      <c r="O44" s="56"/>
      <c r="P44" s="56"/>
      <c r="Q44" s="56">
        <v>-218</v>
      </c>
      <c r="R44" s="56">
        <v>1682922.85</v>
      </c>
      <c r="S44" s="100">
        <v>1481997.96</v>
      </c>
      <c r="T44" s="100">
        <v>235000</v>
      </c>
      <c r="U44" s="100">
        <v>2054.96</v>
      </c>
      <c r="W44" s="100">
        <v>926503.5</v>
      </c>
      <c r="X44" s="100">
        <v>116010</v>
      </c>
      <c r="Y44" s="124">
        <v>1617807.5</v>
      </c>
      <c r="AB44" s="124">
        <v>622206.61</v>
      </c>
      <c r="AC44" s="124">
        <v>146666.73000000001</v>
      </c>
      <c r="AG44" s="99">
        <f t="shared" si="7"/>
        <v>727751.77</v>
      </c>
      <c r="AH44" s="63">
        <f t="shared" si="8"/>
        <v>24674.58</v>
      </c>
      <c r="AI44" s="64">
        <f t="shared" si="5"/>
        <v>703077.19000000006</v>
      </c>
      <c r="AJ44" s="60">
        <f t="shared" si="9"/>
        <v>2761566.42</v>
      </c>
      <c r="AK44" s="59">
        <f t="shared" si="10"/>
        <v>2386680.84</v>
      </c>
      <c r="AL44" s="69">
        <f t="shared" si="6"/>
        <v>374885.58000000007</v>
      </c>
    </row>
    <row r="45" spans="1:38" ht="14.4" thickBot="1" x14ac:dyDescent="0.3">
      <c r="A45" s="50" t="s">
        <v>377</v>
      </c>
      <c r="B45" s="50" t="s">
        <v>378</v>
      </c>
      <c r="C45" s="88">
        <v>1364</v>
      </c>
      <c r="D45" s="89" t="s">
        <v>729</v>
      </c>
      <c r="E45" s="56" t="s">
        <v>1846</v>
      </c>
      <c r="F45" s="123">
        <v>241287.07</v>
      </c>
      <c r="G45" s="123">
        <v>0</v>
      </c>
      <c r="H45" s="123">
        <v>47126.48</v>
      </c>
      <c r="I45" s="56">
        <v>478734.54</v>
      </c>
      <c r="J45" s="56">
        <v>75408.73</v>
      </c>
      <c r="K45" s="275">
        <v>0</v>
      </c>
      <c r="L45" s="275">
        <v>36278.879999999997</v>
      </c>
      <c r="N45" s="275">
        <v>0</v>
      </c>
      <c r="O45" s="56"/>
      <c r="P45" s="56"/>
      <c r="Q45" s="56">
        <v>0.25</v>
      </c>
      <c r="R45" s="56">
        <v>1664645.88</v>
      </c>
      <c r="S45" s="100">
        <v>1025974.11</v>
      </c>
      <c r="U45" s="100">
        <v>883.37</v>
      </c>
      <c r="W45" s="100">
        <v>1334479.1000000001</v>
      </c>
      <c r="X45" s="100">
        <v>47500</v>
      </c>
      <c r="Y45" s="124">
        <v>1711379.1</v>
      </c>
      <c r="AB45" s="124">
        <v>403158.36</v>
      </c>
      <c r="AC45" s="124">
        <v>209830.88</v>
      </c>
      <c r="AG45" s="99">
        <f t="shared" si="7"/>
        <v>288413.55</v>
      </c>
      <c r="AH45" s="63">
        <f t="shared" si="8"/>
        <v>36278.879999999997</v>
      </c>
      <c r="AI45" s="64">
        <f t="shared" si="5"/>
        <v>252134.66999999998</v>
      </c>
      <c r="AJ45" s="60">
        <f t="shared" si="9"/>
        <v>2408836.58</v>
      </c>
      <c r="AK45" s="59">
        <f t="shared" si="10"/>
        <v>2324368.34</v>
      </c>
      <c r="AL45" s="69">
        <f t="shared" si="6"/>
        <v>84468.240000000224</v>
      </c>
    </row>
    <row r="46" spans="1:38" ht="14.4" thickBot="1" x14ac:dyDescent="0.3">
      <c r="A46" s="50" t="s">
        <v>377</v>
      </c>
      <c r="B46" s="50" t="s">
        <v>378</v>
      </c>
      <c r="C46" s="88">
        <v>4858</v>
      </c>
      <c r="D46" s="89" t="s">
        <v>730</v>
      </c>
      <c r="E46" s="56" t="s">
        <v>1847</v>
      </c>
      <c r="F46" s="123">
        <v>211409.62</v>
      </c>
      <c r="G46" s="123">
        <v>0</v>
      </c>
      <c r="H46" s="123">
        <v>135084.54</v>
      </c>
      <c r="I46" s="56">
        <v>3130323.64</v>
      </c>
      <c r="J46" s="56">
        <v>126535.91</v>
      </c>
      <c r="K46" s="275">
        <v>0</v>
      </c>
      <c r="L46" s="275">
        <v>41325.879999999997</v>
      </c>
      <c r="N46" s="275">
        <v>367.65</v>
      </c>
      <c r="O46" s="56"/>
      <c r="P46" s="56"/>
      <c r="Q46" s="56">
        <v>24516.59</v>
      </c>
      <c r="R46" s="56">
        <v>349948.56</v>
      </c>
      <c r="S46" s="100">
        <v>1899358.43</v>
      </c>
      <c r="T46" s="100">
        <v>209790</v>
      </c>
      <c r="U46" s="100">
        <v>1057.77</v>
      </c>
      <c r="W46" s="100">
        <v>1081045.07</v>
      </c>
      <c r="X46" s="100">
        <v>61000</v>
      </c>
      <c r="Y46" s="124">
        <v>1945807.07</v>
      </c>
      <c r="AB46" s="124">
        <v>899090.8</v>
      </c>
      <c r="AC46" s="124">
        <v>241612.95</v>
      </c>
      <c r="AG46" s="99">
        <f t="shared" si="7"/>
        <v>346494.16000000003</v>
      </c>
      <c r="AH46" s="63">
        <f t="shared" si="8"/>
        <v>41693.53</v>
      </c>
      <c r="AI46" s="64">
        <f t="shared" si="5"/>
        <v>304800.63</v>
      </c>
      <c r="AJ46" s="60">
        <f t="shared" si="9"/>
        <v>3252251.2699999996</v>
      </c>
      <c r="AK46" s="59">
        <f t="shared" si="10"/>
        <v>3086510.8200000003</v>
      </c>
      <c r="AL46" s="69">
        <f t="shared" si="6"/>
        <v>165740.44999999925</v>
      </c>
    </row>
    <row r="47" spans="1:38" ht="14.4" thickBot="1" x14ac:dyDescent="0.3">
      <c r="A47" s="50" t="s">
        <v>377</v>
      </c>
      <c r="B47" s="50" t="s">
        <v>378</v>
      </c>
      <c r="C47" s="88">
        <v>3450</v>
      </c>
      <c r="D47" s="89" t="s">
        <v>731</v>
      </c>
      <c r="E47" s="56" t="s">
        <v>1848</v>
      </c>
      <c r="F47" s="123">
        <v>600121.98</v>
      </c>
      <c r="G47" s="123">
        <v>0</v>
      </c>
      <c r="H47" s="123">
        <v>62073.38</v>
      </c>
      <c r="I47" s="56">
        <v>615829.54</v>
      </c>
      <c r="J47" s="56">
        <v>79064.91</v>
      </c>
      <c r="L47" s="275">
        <v>53118.35</v>
      </c>
      <c r="N47" s="275">
        <v>0</v>
      </c>
      <c r="O47" s="56"/>
      <c r="P47" s="56"/>
      <c r="Q47" s="56"/>
      <c r="R47" s="56">
        <v>1610762.41</v>
      </c>
      <c r="S47" s="100">
        <v>1806634.68</v>
      </c>
      <c r="T47" s="100">
        <v>190000</v>
      </c>
      <c r="U47" s="100">
        <v>1949.1</v>
      </c>
      <c r="W47" s="100">
        <v>1141155.6000000001</v>
      </c>
      <c r="X47" s="100">
        <v>142700</v>
      </c>
      <c r="Y47" s="124">
        <v>1886090.6</v>
      </c>
      <c r="AA47" s="124">
        <v>160</v>
      </c>
      <c r="AB47" s="124">
        <v>678787.6</v>
      </c>
      <c r="AC47" s="124">
        <v>189404.61</v>
      </c>
      <c r="AG47" s="99">
        <f t="shared" si="7"/>
        <v>662195.36</v>
      </c>
      <c r="AH47" s="63">
        <f t="shared" si="8"/>
        <v>53118.35</v>
      </c>
      <c r="AI47" s="64">
        <f t="shared" si="5"/>
        <v>609077.01</v>
      </c>
      <c r="AJ47" s="60">
        <f t="shared" si="9"/>
        <v>3282439.38</v>
      </c>
      <c r="AK47" s="59">
        <f t="shared" si="10"/>
        <v>2754442.81</v>
      </c>
      <c r="AL47" s="69">
        <f t="shared" si="6"/>
        <v>527996.56999999983</v>
      </c>
    </row>
    <row r="48" spans="1:38" ht="14.4" thickBot="1" x14ac:dyDescent="0.3">
      <c r="A48" s="50" t="s">
        <v>377</v>
      </c>
      <c r="B48" s="50" t="s">
        <v>378</v>
      </c>
      <c r="C48" s="88">
        <v>2633</v>
      </c>
      <c r="D48" s="89" t="s">
        <v>732</v>
      </c>
      <c r="E48" s="56" t="s">
        <v>1849</v>
      </c>
      <c r="F48" s="123">
        <v>522713.84</v>
      </c>
      <c r="G48" s="123">
        <v>0</v>
      </c>
      <c r="H48" s="123">
        <v>68341.240000000005</v>
      </c>
      <c r="I48" s="56">
        <v>655037.78</v>
      </c>
      <c r="J48" s="56">
        <v>67111.61</v>
      </c>
      <c r="K48" s="275">
        <v>0</v>
      </c>
      <c r="L48" s="275">
        <v>21582.880000000001</v>
      </c>
      <c r="N48" s="275">
        <v>0</v>
      </c>
      <c r="O48" s="56"/>
      <c r="P48" s="56"/>
      <c r="Q48" s="56"/>
      <c r="R48" s="56">
        <v>2707380.46</v>
      </c>
      <c r="S48" s="100">
        <v>1786283.63</v>
      </c>
      <c r="T48" s="100">
        <v>218800</v>
      </c>
      <c r="U48" s="100">
        <v>1835.64</v>
      </c>
      <c r="W48" s="100">
        <v>1340736.8</v>
      </c>
      <c r="X48" s="100">
        <v>44830</v>
      </c>
      <c r="Y48" s="124">
        <v>2123961.7999999998</v>
      </c>
      <c r="AB48" s="124">
        <v>737894.84</v>
      </c>
      <c r="AC48" s="124">
        <v>218408.94</v>
      </c>
      <c r="AG48" s="99">
        <f t="shared" si="7"/>
        <v>591055.08000000007</v>
      </c>
      <c r="AH48" s="63">
        <f t="shared" si="8"/>
        <v>21582.880000000001</v>
      </c>
      <c r="AI48" s="64">
        <f t="shared" si="5"/>
        <v>569472.20000000007</v>
      </c>
      <c r="AJ48" s="60">
        <f t="shared" si="9"/>
        <v>3392486.07</v>
      </c>
      <c r="AK48" s="59">
        <f t="shared" si="10"/>
        <v>3080265.5799999996</v>
      </c>
      <c r="AL48" s="69">
        <f t="shared" si="6"/>
        <v>312220.49000000022</v>
      </c>
    </row>
    <row r="49" spans="1:38" ht="14.4" thickBot="1" x14ac:dyDescent="0.3">
      <c r="A49" s="50" t="s">
        <v>377</v>
      </c>
      <c r="B49" s="50" t="s">
        <v>378</v>
      </c>
      <c r="C49" s="88">
        <v>1642</v>
      </c>
      <c r="D49" s="89" t="s">
        <v>733</v>
      </c>
      <c r="E49" s="56" t="s">
        <v>1922</v>
      </c>
      <c r="F49" s="123">
        <v>389059.3</v>
      </c>
      <c r="G49" s="123">
        <v>0</v>
      </c>
      <c r="H49" s="123">
        <v>51664.18</v>
      </c>
      <c r="I49" s="56">
        <v>607161.89</v>
      </c>
      <c r="J49" s="56">
        <v>166201.26</v>
      </c>
      <c r="L49" s="275">
        <v>7533.93</v>
      </c>
      <c r="N49" s="275">
        <v>166.64</v>
      </c>
      <c r="O49" s="56"/>
      <c r="P49" s="56"/>
      <c r="Q49" s="56">
        <v>99</v>
      </c>
      <c r="R49" s="56">
        <v>2321309.19</v>
      </c>
      <c r="S49" s="100">
        <v>763401.98</v>
      </c>
      <c r="T49" s="100">
        <v>29460</v>
      </c>
      <c r="U49" s="100">
        <v>1940.7</v>
      </c>
      <c r="W49" s="100">
        <v>849321.39</v>
      </c>
      <c r="X49" s="100">
        <v>44500</v>
      </c>
      <c r="Y49" s="124">
        <v>983601.39</v>
      </c>
      <c r="AB49" s="124">
        <v>455629.89</v>
      </c>
      <c r="AC49" s="124">
        <v>191237.12</v>
      </c>
      <c r="AG49" s="99">
        <f t="shared" si="7"/>
        <v>440723.48</v>
      </c>
      <c r="AH49" s="63">
        <f t="shared" si="8"/>
        <v>7700.5700000000006</v>
      </c>
      <c r="AI49" s="64">
        <f t="shared" si="5"/>
        <v>433022.91</v>
      </c>
      <c r="AJ49" s="60">
        <f t="shared" si="9"/>
        <v>1688624.0699999998</v>
      </c>
      <c r="AK49" s="59">
        <f t="shared" si="10"/>
        <v>1630468.4</v>
      </c>
      <c r="AL49" s="69">
        <f t="shared" si="6"/>
        <v>58155.669999999925</v>
      </c>
    </row>
    <row r="50" spans="1:38" ht="14.4" thickBot="1" x14ac:dyDescent="0.3">
      <c r="A50" s="50" t="s">
        <v>377</v>
      </c>
      <c r="B50" s="50" t="s">
        <v>378</v>
      </c>
      <c r="C50" s="88">
        <v>2100</v>
      </c>
      <c r="D50" s="89" t="s">
        <v>734</v>
      </c>
      <c r="E50" s="56" t="s">
        <v>1932</v>
      </c>
      <c r="F50" s="123">
        <v>627710.42000000004</v>
      </c>
      <c r="G50" s="123">
        <v>0</v>
      </c>
      <c r="H50" s="123">
        <v>31695.41</v>
      </c>
      <c r="I50" s="56">
        <v>1388900.71</v>
      </c>
      <c r="J50" s="56">
        <v>229679.23</v>
      </c>
      <c r="L50" s="275">
        <v>42351.14</v>
      </c>
      <c r="N50" s="275">
        <v>0</v>
      </c>
      <c r="O50" s="56"/>
      <c r="P50" s="56"/>
      <c r="Q50" s="56">
        <v>4840.9399999999996</v>
      </c>
      <c r="R50" s="56">
        <v>991778.49</v>
      </c>
      <c r="S50" s="100">
        <v>750373.04</v>
      </c>
      <c r="T50" s="100">
        <v>185570</v>
      </c>
      <c r="U50" s="100">
        <v>3837.41</v>
      </c>
      <c r="W50" s="100">
        <v>323857.5</v>
      </c>
      <c r="X50" s="100">
        <v>1004000</v>
      </c>
      <c r="Y50" s="124">
        <v>518962.5</v>
      </c>
      <c r="AB50" s="124">
        <v>672890.37</v>
      </c>
      <c r="AC50" s="124">
        <v>121212.55</v>
      </c>
      <c r="AF50" s="124">
        <v>88745</v>
      </c>
      <c r="AG50" s="99">
        <f t="shared" si="7"/>
        <v>659405.83000000007</v>
      </c>
      <c r="AH50" s="63">
        <f t="shared" si="8"/>
        <v>42351.14</v>
      </c>
      <c r="AI50" s="64">
        <f t="shared" si="5"/>
        <v>617054.69000000006</v>
      </c>
      <c r="AJ50" s="60">
        <f t="shared" si="9"/>
        <v>2267637.9500000002</v>
      </c>
      <c r="AK50" s="59">
        <f t="shared" si="10"/>
        <v>1401810.4200000002</v>
      </c>
      <c r="AL50" s="69">
        <f t="shared" si="6"/>
        <v>865827.53</v>
      </c>
    </row>
    <row r="51" spans="1:38" ht="14.4" thickBot="1" x14ac:dyDescent="0.3">
      <c r="A51" s="50" t="s">
        <v>377</v>
      </c>
      <c r="B51" s="50" t="s">
        <v>378</v>
      </c>
      <c r="C51" s="88">
        <v>1785</v>
      </c>
      <c r="D51" s="89" t="s">
        <v>735</v>
      </c>
      <c r="E51" s="56" t="s">
        <v>1933</v>
      </c>
      <c r="F51" s="123">
        <v>223369.54</v>
      </c>
      <c r="G51" s="123">
        <v>0</v>
      </c>
      <c r="H51" s="123">
        <v>90253.72</v>
      </c>
      <c r="I51" s="56">
        <v>2827954.71</v>
      </c>
      <c r="J51" s="56">
        <v>84547.09</v>
      </c>
      <c r="K51" s="275">
        <v>0</v>
      </c>
      <c r="L51" s="275">
        <v>35772.800000000003</v>
      </c>
      <c r="N51" s="275">
        <v>74.77</v>
      </c>
      <c r="O51" s="56"/>
      <c r="P51" s="56"/>
      <c r="Q51" s="56">
        <v>30361.02</v>
      </c>
      <c r="R51" s="56">
        <v>667821.93000000005</v>
      </c>
      <c r="S51" s="100">
        <v>823999.86</v>
      </c>
      <c r="T51" s="100">
        <v>57000</v>
      </c>
      <c r="U51" s="100">
        <v>785.39</v>
      </c>
      <c r="W51" s="100">
        <v>1080953.31</v>
      </c>
      <c r="X51" s="100">
        <v>49000</v>
      </c>
      <c r="Y51" s="124">
        <v>1288073.31</v>
      </c>
      <c r="AB51" s="124">
        <v>371225.35</v>
      </c>
      <c r="AC51" s="124">
        <v>228112.67</v>
      </c>
      <c r="AG51" s="99">
        <f t="shared" si="7"/>
        <v>313623.26</v>
      </c>
      <c r="AH51" s="63">
        <f t="shared" si="8"/>
        <v>35847.57</v>
      </c>
      <c r="AI51" s="64">
        <f t="shared" si="5"/>
        <v>277775.69</v>
      </c>
      <c r="AJ51" s="60">
        <f t="shared" si="9"/>
        <v>2011738.56</v>
      </c>
      <c r="AK51" s="59">
        <f t="shared" si="10"/>
        <v>1887411.33</v>
      </c>
      <c r="AL51" s="69">
        <f t="shared" si="6"/>
        <v>124327.22999999998</v>
      </c>
    </row>
    <row r="52" spans="1:38" ht="14.4" thickBot="1" x14ac:dyDescent="0.3">
      <c r="A52" s="50" t="s">
        <v>369</v>
      </c>
      <c r="B52" s="50" t="s">
        <v>382</v>
      </c>
      <c r="C52" s="88">
        <v>1114</v>
      </c>
      <c r="D52" s="89" t="s">
        <v>736</v>
      </c>
      <c r="E52" s="56" t="s">
        <v>1850</v>
      </c>
      <c r="F52" s="123">
        <v>324314.5</v>
      </c>
      <c r="G52" s="123">
        <v>38285</v>
      </c>
      <c r="H52" s="123">
        <v>16933.080000000002</v>
      </c>
      <c r="I52" s="56">
        <v>911788.66</v>
      </c>
      <c r="J52" s="56">
        <v>204793.12</v>
      </c>
      <c r="K52" s="275">
        <v>10500</v>
      </c>
      <c r="L52" s="275">
        <v>8371.59</v>
      </c>
      <c r="N52" s="275">
        <v>2458</v>
      </c>
      <c r="O52" s="56"/>
      <c r="P52" s="56"/>
      <c r="Q52" s="56"/>
      <c r="R52" s="56">
        <v>2139773.89</v>
      </c>
      <c r="S52" s="100">
        <v>592815.63</v>
      </c>
      <c r="U52" s="100">
        <v>1450.51</v>
      </c>
      <c r="W52" s="100">
        <v>667800</v>
      </c>
      <c r="Y52" s="124">
        <v>667800</v>
      </c>
      <c r="AB52" s="124">
        <v>308803.02</v>
      </c>
      <c r="AC52" s="124">
        <v>217546.09</v>
      </c>
      <c r="AD52" s="124">
        <v>3584</v>
      </c>
      <c r="AG52" s="99">
        <f t="shared" si="7"/>
        <v>379532.58</v>
      </c>
      <c r="AH52" s="63">
        <f t="shared" si="8"/>
        <v>21329.59</v>
      </c>
      <c r="AI52" s="64">
        <f t="shared" si="5"/>
        <v>358202.99</v>
      </c>
      <c r="AJ52" s="60">
        <f t="shared" si="9"/>
        <v>1262066.1400000001</v>
      </c>
      <c r="AK52" s="59">
        <f t="shared" si="10"/>
        <v>1197733.1100000001</v>
      </c>
      <c r="AL52" s="69">
        <f t="shared" si="6"/>
        <v>64333.030000000028</v>
      </c>
    </row>
    <row r="53" spans="1:38" ht="14.4" thickBot="1" x14ac:dyDescent="0.3">
      <c r="A53" s="50" t="s">
        <v>369</v>
      </c>
      <c r="B53" s="50" t="s">
        <v>382</v>
      </c>
      <c r="C53" s="88">
        <v>595</v>
      </c>
      <c r="D53" s="89" t="s">
        <v>737</v>
      </c>
      <c r="E53" s="56" t="s">
        <v>1851</v>
      </c>
      <c r="F53" s="123">
        <v>309575.69</v>
      </c>
      <c r="G53" s="123">
        <v>75108</v>
      </c>
      <c r="H53" s="123">
        <v>11418</v>
      </c>
      <c r="I53" s="56">
        <v>413772.16</v>
      </c>
      <c r="J53" s="56">
        <v>157241.60000000001</v>
      </c>
      <c r="K53" s="275">
        <v>5500</v>
      </c>
      <c r="L53" s="275">
        <v>7002.56</v>
      </c>
      <c r="N53" s="275">
        <v>972</v>
      </c>
      <c r="O53" s="56"/>
      <c r="P53" s="56"/>
      <c r="Q53" s="56">
        <v>0.03</v>
      </c>
      <c r="R53" s="56">
        <v>293207.49</v>
      </c>
      <c r="S53" s="100">
        <v>493028.21</v>
      </c>
      <c r="U53" s="100">
        <v>2122.9299999999998</v>
      </c>
      <c r="W53" s="100">
        <v>472185</v>
      </c>
      <c r="Y53" s="124">
        <v>472185</v>
      </c>
      <c r="AB53" s="124">
        <v>370283.12</v>
      </c>
      <c r="AC53" s="124">
        <v>92595.53</v>
      </c>
      <c r="AD53" s="124">
        <v>1821</v>
      </c>
      <c r="AF53" s="124">
        <v>84316</v>
      </c>
      <c r="AG53" s="99">
        <f t="shared" si="7"/>
        <v>396101.69</v>
      </c>
      <c r="AH53" s="63">
        <f t="shared" si="8"/>
        <v>13474.560000000001</v>
      </c>
      <c r="AI53" s="64">
        <f t="shared" si="5"/>
        <v>382627.13</v>
      </c>
      <c r="AJ53" s="60">
        <f t="shared" si="9"/>
        <v>967336.14</v>
      </c>
      <c r="AK53" s="59">
        <f t="shared" si="10"/>
        <v>1021200.65</v>
      </c>
      <c r="AL53" s="69">
        <f t="shared" si="6"/>
        <v>-53864.510000000009</v>
      </c>
    </row>
    <row r="54" spans="1:38" ht="14.4" thickBot="1" x14ac:dyDescent="0.3">
      <c r="A54" s="50" t="s">
        <v>369</v>
      </c>
      <c r="B54" s="50" t="s">
        <v>382</v>
      </c>
      <c r="C54" s="88">
        <v>1925</v>
      </c>
      <c r="D54" s="89" t="s">
        <v>738</v>
      </c>
      <c r="E54" s="56" t="s">
        <v>1852</v>
      </c>
      <c r="F54" s="123">
        <v>209543.04000000001</v>
      </c>
      <c r="G54" s="123">
        <v>41005</v>
      </c>
      <c r="H54" s="123">
        <v>33759.120000000003</v>
      </c>
      <c r="I54" s="56">
        <v>942464.85</v>
      </c>
      <c r="J54" s="56">
        <v>153837.32</v>
      </c>
      <c r="K54" s="275">
        <v>3492</v>
      </c>
      <c r="L54" s="275">
        <v>18093.84</v>
      </c>
      <c r="N54" s="275">
        <v>8825</v>
      </c>
      <c r="O54" s="56"/>
      <c r="P54" s="56"/>
      <c r="Q54" s="56">
        <v>-260.95</v>
      </c>
      <c r="R54" s="56">
        <v>1946315.03</v>
      </c>
      <c r="S54" s="100">
        <v>1192669.56</v>
      </c>
      <c r="T54" s="100">
        <v>97050</v>
      </c>
      <c r="U54" s="100">
        <v>1626.46</v>
      </c>
      <c r="W54" s="100">
        <v>894183</v>
      </c>
      <c r="Y54" s="124">
        <v>1252503</v>
      </c>
      <c r="AB54" s="124">
        <v>518425.41</v>
      </c>
      <c r="AC54" s="124">
        <v>213252.05</v>
      </c>
      <c r="AD54" s="124">
        <v>612</v>
      </c>
      <c r="AF54" s="124">
        <v>33052</v>
      </c>
      <c r="AG54" s="99">
        <f t="shared" si="7"/>
        <v>284307.16000000003</v>
      </c>
      <c r="AH54" s="63">
        <f t="shared" si="8"/>
        <v>30410.84</v>
      </c>
      <c r="AI54" s="64">
        <f t="shared" si="5"/>
        <v>253896.32000000004</v>
      </c>
      <c r="AJ54" s="60">
        <f t="shared" si="9"/>
        <v>2185529.02</v>
      </c>
      <c r="AK54" s="59">
        <f t="shared" si="10"/>
        <v>2017844.46</v>
      </c>
      <c r="AL54" s="69">
        <f t="shared" si="6"/>
        <v>167684.56000000006</v>
      </c>
    </row>
    <row r="55" spans="1:38" ht="14.4" thickBot="1" x14ac:dyDescent="0.3">
      <c r="A55" s="50" t="s">
        <v>369</v>
      </c>
      <c r="B55" s="50" t="s">
        <v>382</v>
      </c>
      <c r="C55" s="88">
        <v>3610</v>
      </c>
      <c r="D55" s="89" t="s">
        <v>739</v>
      </c>
      <c r="E55" s="56" t="s">
        <v>1853</v>
      </c>
      <c r="F55" s="123">
        <v>512853.28</v>
      </c>
      <c r="G55" s="123">
        <v>73694.5</v>
      </c>
      <c r="H55" s="123">
        <v>75152.83</v>
      </c>
      <c r="I55" s="56">
        <v>903192.62</v>
      </c>
      <c r="J55" s="56">
        <v>439056.09</v>
      </c>
      <c r="K55" s="275">
        <v>10500</v>
      </c>
      <c r="L55" s="275">
        <v>38736.17</v>
      </c>
      <c r="N55" s="275">
        <v>6227</v>
      </c>
      <c r="O55" s="56"/>
      <c r="P55" s="56"/>
      <c r="Q55" s="56">
        <v>2869.81</v>
      </c>
      <c r="R55" s="56">
        <v>2217512.62</v>
      </c>
      <c r="S55" s="100">
        <v>1915712.96</v>
      </c>
      <c r="T55" s="100">
        <v>53630</v>
      </c>
      <c r="U55" s="100">
        <v>2863.75</v>
      </c>
      <c r="W55" s="100">
        <v>1469676</v>
      </c>
      <c r="Y55" s="124">
        <v>1893396</v>
      </c>
      <c r="AB55" s="124">
        <v>733268.96</v>
      </c>
      <c r="AC55" s="124">
        <v>220471.1</v>
      </c>
      <c r="AF55" s="124">
        <v>22600</v>
      </c>
      <c r="AG55" s="99">
        <f t="shared" si="7"/>
        <v>661700.61</v>
      </c>
      <c r="AH55" s="63">
        <f t="shared" si="8"/>
        <v>55463.17</v>
      </c>
      <c r="AI55" s="64">
        <f t="shared" si="5"/>
        <v>606237.43999999994</v>
      </c>
      <c r="AJ55" s="60">
        <f t="shared" si="9"/>
        <v>3441882.71</v>
      </c>
      <c r="AK55" s="59">
        <f t="shared" si="10"/>
        <v>2869736.06</v>
      </c>
      <c r="AL55" s="69">
        <f t="shared" si="6"/>
        <v>572146.64999999991</v>
      </c>
    </row>
    <row r="56" spans="1:38" ht="14.4" thickBot="1" x14ac:dyDescent="0.3">
      <c r="A56" s="50" t="s">
        <v>369</v>
      </c>
      <c r="B56" s="50" t="s">
        <v>382</v>
      </c>
      <c r="C56" s="88">
        <v>4226</v>
      </c>
      <c r="D56" s="89" t="s">
        <v>740</v>
      </c>
      <c r="E56" s="56" t="s">
        <v>1854</v>
      </c>
      <c r="F56" s="123">
        <v>421980.09</v>
      </c>
      <c r="G56" s="123">
        <v>81664.5</v>
      </c>
      <c r="H56" s="123">
        <v>56093.11</v>
      </c>
      <c r="I56" s="56">
        <v>857326.03</v>
      </c>
      <c r="J56" s="56">
        <v>157128.98000000001</v>
      </c>
      <c r="K56" s="275">
        <v>5900</v>
      </c>
      <c r="L56" s="275">
        <v>24415.64</v>
      </c>
      <c r="N56" s="275">
        <v>6581</v>
      </c>
      <c r="O56" s="56"/>
      <c r="P56" s="56"/>
      <c r="Q56" s="56">
        <v>4500</v>
      </c>
      <c r="R56" s="56">
        <v>1921030.3</v>
      </c>
      <c r="S56" s="100">
        <v>1521813.5</v>
      </c>
      <c r="T56" s="100">
        <v>109286</v>
      </c>
      <c r="U56" s="100">
        <v>1884.72</v>
      </c>
      <c r="W56" s="100">
        <v>1027029</v>
      </c>
      <c r="Y56" s="124">
        <v>1402869</v>
      </c>
      <c r="AB56" s="124">
        <v>687250.57</v>
      </c>
      <c r="AC56" s="124">
        <v>240305.64</v>
      </c>
      <c r="AD56" s="124">
        <v>50</v>
      </c>
      <c r="AG56" s="99">
        <f t="shared" si="7"/>
        <v>559737.70000000007</v>
      </c>
      <c r="AH56" s="63">
        <f t="shared" si="8"/>
        <v>36896.639999999999</v>
      </c>
      <c r="AI56" s="64">
        <f t="shared" si="5"/>
        <v>522841.06000000006</v>
      </c>
      <c r="AJ56" s="60">
        <f t="shared" si="9"/>
        <v>2660013.2199999997</v>
      </c>
      <c r="AK56" s="59">
        <f t="shared" si="10"/>
        <v>2330475.21</v>
      </c>
      <c r="AL56" s="69">
        <f t="shared" si="6"/>
        <v>329538.00999999978</v>
      </c>
    </row>
    <row r="57" spans="1:38" ht="14.4" thickBot="1" x14ac:dyDescent="0.3">
      <c r="A57" s="50" t="s">
        <v>369</v>
      </c>
      <c r="B57" s="50" t="s">
        <v>382</v>
      </c>
      <c r="C57" s="88">
        <v>2265</v>
      </c>
      <c r="D57" s="89" t="s">
        <v>741</v>
      </c>
      <c r="E57" s="56" t="s">
        <v>1855</v>
      </c>
      <c r="F57" s="123">
        <v>301691.76</v>
      </c>
      <c r="G57" s="123">
        <v>30641</v>
      </c>
      <c r="H57" s="123">
        <v>25847.55</v>
      </c>
      <c r="I57" s="56">
        <v>783052.31</v>
      </c>
      <c r="J57" s="56">
        <v>216616.54</v>
      </c>
      <c r="K57" s="275">
        <v>5649</v>
      </c>
      <c r="L57" s="275">
        <v>23047.47</v>
      </c>
      <c r="N57" s="275">
        <v>1478</v>
      </c>
      <c r="O57" s="56"/>
      <c r="P57" s="56"/>
      <c r="Q57" s="56">
        <v>1483.25</v>
      </c>
      <c r="R57" s="56">
        <v>1915444.77</v>
      </c>
      <c r="S57" s="100">
        <v>1269660.6299999999</v>
      </c>
      <c r="T57" s="100">
        <v>33092</v>
      </c>
      <c r="U57" s="100">
        <v>2315.81</v>
      </c>
      <c r="W57" s="100">
        <v>1385334</v>
      </c>
      <c r="Y57" s="124">
        <v>1640694</v>
      </c>
      <c r="AB57" s="124">
        <v>832558.39</v>
      </c>
      <c r="AC57" s="124">
        <v>263457.48</v>
      </c>
      <c r="AD57" s="124">
        <v>2847</v>
      </c>
      <c r="AF57" s="124">
        <v>6466</v>
      </c>
      <c r="AG57" s="99">
        <f t="shared" si="7"/>
        <v>358180.31</v>
      </c>
      <c r="AH57" s="63">
        <f t="shared" si="8"/>
        <v>30174.47</v>
      </c>
      <c r="AI57" s="64">
        <f t="shared" si="5"/>
        <v>328005.83999999997</v>
      </c>
      <c r="AJ57" s="60">
        <f t="shared" si="9"/>
        <v>2690402.44</v>
      </c>
      <c r="AK57" s="59">
        <f t="shared" si="10"/>
        <v>2746022.87</v>
      </c>
      <c r="AL57" s="69">
        <f t="shared" si="6"/>
        <v>-55620.430000000168</v>
      </c>
    </row>
    <row r="58" spans="1:38" ht="14.4" thickBot="1" x14ac:dyDescent="0.3">
      <c r="A58" s="50" t="s">
        <v>369</v>
      </c>
      <c r="B58" s="50" t="s">
        <v>382</v>
      </c>
      <c r="C58" s="88">
        <v>1848</v>
      </c>
      <c r="D58" s="89" t="s">
        <v>742</v>
      </c>
      <c r="E58" s="56" t="s">
        <v>1856</v>
      </c>
      <c r="F58" s="123">
        <v>185893.63</v>
      </c>
      <c r="G58" s="123">
        <v>30657.5</v>
      </c>
      <c r="H58" s="123">
        <v>28612.89</v>
      </c>
      <c r="I58" s="56">
        <v>754686.05</v>
      </c>
      <c r="J58" s="56">
        <v>204980.09</v>
      </c>
      <c r="K58" s="275">
        <v>12784</v>
      </c>
      <c r="L58" s="275">
        <v>15353.59</v>
      </c>
      <c r="N58" s="275">
        <v>1809</v>
      </c>
      <c r="O58" s="56"/>
      <c r="P58" s="56"/>
      <c r="Q58" s="56">
        <v>-6.88</v>
      </c>
      <c r="R58" s="56">
        <v>1650781.62</v>
      </c>
      <c r="S58" s="100">
        <v>1119525.3999999999</v>
      </c>
      <c r="T58" s="100">
        <v>20188</v>
      </c>
      <c r="U58" s="100">
        <v>1776.83</v>
      </c>
      <c r="W58" s="100">
        <v>534183</v>
      </c>
      <c r="Y58" s="124">
        <v>831303</v>
      </c>
      <c r="AB58" s="124">
        <v>545144.43999999994</v>
      </c>
      <c r="AC58" s="124">
        <v>218273.41</v>
      </c>
      <c r="AD58" s="124">
        <v>1042</v>
      </c>
      <c r="AF58" s="124">
        <v>74025</v>
      </c>
      <c r="AG58" s="99">
        <f t="shared" si="7"/>
        <v>245164.02000000002</v>
      </c>
      <c r="AH58" s="63">
        <f t="shared" si="8"/>
        <v>29946.59</v>
      </c>
      <c r="AI58" s="64">
        <f t="shared" si="5"/>
        <v>215217.43000000002</v>
      </c>
      <c r="AJ58" s="60">
        <f t="shared" si="9"/>
        <v>1675673.23</v>
      </c>
      <c r="AK58" s="59">
        <f t="shared" si="10"/>
        <v>1669787.8499999999</v>
      </c>
      <c r="AL58" s="69">
        <f t="shared" si="6"/>
        <v>5885.3800000001211</v>
      </c>
    </row>
    <row r="59" spans="1:38" ht="14.4" thickBot="1" x14ac:dyDescent="0.3">
      <c r="A59" s="50" t="s">
        <v>369</v>
      </c>
      <c r="B59" s="50" t="s">
        <v>382</v>
      </c>
      <c r="C59" s="88">
        <v>1945</v>
      </c>
      <c r="D59" s="89" t="s">
        <v>743</v>
      </c>
      <c r="E59" s="56" t="s">
        <v>1857</v>
      </c>
      <c r="F59" s="123">
        <v>75769.289999999994</v>
      </c>
      <c r="G59" s="123">
        <v>40773</v>
      </c>
      <c r="H59" s="123">
        <v>30708.639999999999</v>
      </c>
      <c r="I59" s="56">
        <v>980532.61</v>
      </c>
      <c r="J59" s="56">
        <v>177276.4</v>
      </c>
      <c r="L59" s="275">
        <v>19281.68</v>
      </c>
      <c r="N59" s="275">
        <v>1522</v>
      </c>
      <c r="O59" s="56"/>
      <c r="P59" s="56"/>
      <c r="Q59" s="56"/>
      <c r="R59" s="56">
        <v>2032099.69</v>
      </c>
      <c r="S59" s="100">
        <v>1264264.69</v>
      </c>
      <c r="U59" s="100">
        <v>889.65</v>
      </c>
      <c r="W59" s="100">
        <v>662508</v>
      </c>
      <c r="Y59" s="124">
        <v>1146348</v>
      </c>
      <c r="AB59" s="124">
        <v>476021.65</v>
      </c>
      <c r="AC59" s="124">
        <v>233046.5</v>
      </c>
      <c r="AD59" s="124">
        <v>519</v>
      </c>
      <c r="AF59" s="124">
        <v>4700</v>
      </c>
      <c r="AG59" s="99">
        <f t="shared" si="7"/>
        <v>147250.93</v>
      </c>
      <c r="AH59" s="63">
        <f t="shared" si="8"/>
        <v>20803.68</v>
      </c>
      <c r="AI59" s="64">
        <f t="shared" si="5"/>
        <v>126447.25</v>
      </c>
      <c r="AJ59" s="60">
        <f t="shared" si="9"/>
        <v>1927662.3399999999</v>
      </c>
      <c r="AK59" s="59">
        <f t="shared" si="10"/>
        <v>1860635.15</v>
      </c>
      <c r="AL59" s="69">
        <f t="shared" si="6"/>
        <v>67027.189999999944</v>
      </c>
    </row>
    <row r="60" spans="1:38" ht="14.4" thickBot="1" x14ac:dyDescent="0.3">
      <c r="A60" s="50" t="s">
        <v>369</v>
      </c>
      <c r="B60" s="50" t="s">
        <v>382</v>
      </c>
      <c r="C60" s="88">
        <v>4776</v>
      </c>
      <c r="D60" s="89" t="s">
        <v>744</v>
      </c>
      <c r="E60" s="56" t="s">
        <v>1858</v>
      </c>
      <c r="F60" s="123">
        <v>169594.04</v>
      </c>
      <c r="G60" s="123">
        <v>96679</v>
      </c>
      <c r="H60" s="123">
        <v>36750</v>
      </c>
      <c r="I60" s="56">
        <v>1555523.13</v>
      </c>
      <c r="J60" s="56">
        <v>174205.41</v>
      </c>
      <c r="K60" s="275">
        <v>21900</v>
      </c>
      <c r="L60" s="275">
        <v>72800.25</v>
      </c>
      <c r="N60" s="275">
        <v>7008</v>
      </c>
      <c r="O60" s="56"/>
      <c r="P60" s="56"/>
      <c r="Q60" s="56">
        <v>-5033.16</v>
      </c>
      <c r="R60" s="56">
        <v>1174038.5</v>
      </c>
      <c r="S60" s="100">
        <v>2075053.91</v>
      </c>
      <c r="T60" s="100">
        <v>68280</v>
      </c>
      <c r="U60" s="100">
        <v>1688.66</v>
      </c>
      <c r="W60" s="100">
        <v>915579</v>
      </c>
      <c r="Y60" s="124">
        <v>1492179</v>
      </c>
      <c r="AA60" s="124">
        <v>9784</v>
      </c>
      <c r="AB60" s="124">
        <v>932163.82</v>
      </c>
      <c r="AC60" s="124">
        <v>247353.15</v>
      </c>
      <c r="AD60" s="124">
        <v>3053</v>
      </c>
      <c r="AG60" s="99">
        <f t="shared" si="7"/>
        <v>303023.04000000004</v>
      </c>
      <c r="AH60" s="63">
        <f t="shared" si="8"/>
        <v>101708.25</v>
      </c>
      <c r="AI60" s="64">
        <f t="shared" si="5"/>
        <v>201314.79000000004</v>
      </c>
      <c r="AJ60" s="60">
        <f t="shared" si="9"/>
        <v>3060601.5700000003</v>
      </c>
      <c r="AK60" s="59">
        <f t="shared" si="10"/>
        <v>2684532.9699999997</v>
      </c>
      <c r="AL60" s="69">
        <f t="shared" si="6"/>
        <v>376068.60000000056</v>
      </c>
    </row>
    <row r="61" spans="1:38" ht="14.4" thickBot="1" x14ac:dyDescent="0.3">
      <c r="A61" s="50" t="s">
        <v>369</v>
      </c>
      <c r="B61" s="50" t="s">
        <v>382</v>
      </c>
      <c r="C61" s="88">
        <v>5154</v>
      </c>
      <c r="D61" s="89" t="s">
        <v>745</v>
      </c>
      <c r="E61" s="56" t="s">
        <v>1859</v>
      </c>
      <c r="F61" s="123">
        <v>717355.93</v>
      </c>
      <c r="G61" s="123">
        <v>232031.5</v>
      </c>
      <c r="H61" s="123">
        <v>43658.12</v>
      </c>
      <c r="I61" s="56">
        <v>1107504.3</v>
      </c>
      <c r="J61" s="56">
        <v>662205.61</v>
      </c>
      <c r="K61" s="275">
        <v>24565</v>
      </c>
      <c r="L61" s="275">
        <v>39380.83</v>
      </c>
      <c r="N61" s="275">
        <v>8079</v>
      </c>
      <c r="O61" s="56"/>
      <c r="P61" s="56"/>
      <c r="Q61" s="56">
        <v>-25.82</v>
      </c>
      <c r="R61" s="56">
        <v>3795531.45</v>
      </c>
      <c r="S61" s="100">
        <v>2551167.7599999998</v>
      </c>
      <c r="T61" s="100">
        <v>164120</v>
      </c>
      <c r="U61" s="100">
        <v>4055.73</v>
      </c>
      <c r="W61" s="100">
        <v>1177670</v>
      </c>
      <c r="Y61" s="124">
        <v>1944090</v>
      </c>
      <c r="AB61" s="124">
        <v>1086576.75</v>
      </c>
      <c r="AC61" s="124">
        <v>373012.3</v>
      </c>
      <c r="AF61" s="124">
        <v>20500</v>
      </c>
      <c r="AG61" s="99">
        <f t="shared" si="7"/>
        <v>993045.55</v>
      </c>
      <c r="AH61" s="63">
        <f t="shared" si="8"/>
        <v>72024.83</v>
      </c>
      <c r="AI61" s="64">
        <f t="shared" si="5"/>
        <v>921020.72000000009</v>
      </c>
      <c r="AJ61" s="60">
        <f t="shared" si="9"/>
        <v>3897013.4899999998</v>
      </c>
      <c r="AK61" s="59">
        <f t="shared" si="10"/>
        <v>3424179.05</v>
      </c>
      <c r="AL61" s="69">
        <f t="shared" si="6"/>
        <v>472834.43999999994</v>
      </c>
    </row>
    <row r="62" spans="1:38" ht="14.4" thickBot="1" x14ac:dyDescent="0.3">
      <c r="A62" s="50" t="s">
        <v>369</v>
      </c>
      <c r="B62" s="50" t="s">
        <v>382</v>
      </c>
      <c r="C62" s="88">
        <v>3300</v>
      </c>
      <c r="D62" s="89" t="s">
        <v>746</v>
      </c>
      <c r="E62" s="56" t="s">
        <v>1860</v>
      </c>
      <c r="F62" s="123">
        <v>144154.45000000001</v>
      </c>
      <c r="G62" s="123">
        <v>67507</v>
      </c>
      <c r="H62" s="123">
        <v>48166.080000000002</v>
      </c>
      <c r="I62" s="56">
        <v>573290.46</v>
      </c>
      <c r="J62" s="56">
        <v>211855.46</v>
      </c>
      <c r="K62" s="275">
        <v>46588</v>
      </c>
      <c r="L62" s="275">
        <v>28464.97</v>
      </c>
      <c r="N62" s="275">
        <v>4985.34</v>
      </c>
      <c r="O62" s="56"/>
      <c r="P62" s="56"/>
      <c r="Q62" s="56">
        <v>0</v>
      </c>
      <c r="R62" s="56">
        <v>1606269.64</v>
      </c>
      <c r="S62" s="100">
        <v>1358231.4</v>
      </c>
      <c r="T62" s="100">
        <v>131320</v>
      </c>
      <c r="U62" s="100">
        <v>1067.1099999999999</v>
      </c>
      <c r="W62" s="100">
        <v>773807.5</v>
      </c>
      <c r="X62" s="100">
        <v>20000</v>
      </c>
      <c r="Y62" s="124">
        <v>1141007.5</v>
      </c>
      <c r="AA62" s="124">
        <v>440</v>
      </c>
      <c r="AB62" s="124">
        <v>799514.8</v>
      </c>
      <c r="AC62" s="124">
        <v>232654.12</v>
      </c>
      <c r="AD62" s="124">
        <v>932</v>
      </c>
      <c r="AG62" s="99">
        <f t="shared" si="7"/>
        <v>259827.53000000003</v>
      </c>
      <c r="AH62" s="63">
        <f t="shared" si="8"/>
        <v>80038.31</v>
      </c>
      <c r="AI62" s="64">
        <f t="shared" si="5"/>
        <v>179789.22000000003</v>
      </c>
      <c r="AJ62" s="60">
        <f t="shared" si="9"/>
        <v>2284426.0099999998</v>
      </c>
      <c r="AK62" s="59">
        <f t="shared" si="10"/>
        <v>2174548.42</v>
      </c>
      <c r="AL62" s="69">
        <f t="shared" si="6"/>
        <v>109877.58999999985</v>
      </c>
    </row>
    <row r="63" spans="1:38" ht="14.4" thickBot="1" x14ac:dyDescent="0.3">
      <c r="A63" s="50" t="s">
        <v>369</v>
      </c>
      <c r="B63" s="50" t="s">
        <v>382</v>
      </c>
      <c r="C63" s="88">
        <v>2046</v>
      </c>
      <c r="D63" s="89" t="s">
        <v>747</v>
      </c>
      <c r="E63" s="56" t="s">
        <v>1861</v>
      </c>
      <c r="F63" s="123">
        <v>196350.05</v>
      </c>
      <c r="G63" s="123">
        <v>103806</v>
      </c>
      <c r="H63" s="123">
        <v>32595.83</v>
      </c>
      <c r="I63" s="56">
        <v>528091.38</v>
      </c>
      <c r="J63" s="56">
        <v>163416.07</v>
      </c>
      <c r="K63" s="275">
        <v>11200</v>
      </c>
      <c r="L63" s="275">
        <v>24371.99</v>
      </c>
      <c r="N63" s="275">
        <v>11996.01</v>
      </c>
      <c r="O63" s="56"/>
      <c r="P63" s="56"/>
      <c r="Q63" s="56">
        <v>800</v>
      </c>
      <c r="R63" s="56">
        <v>2640334.33</v>
      </c>
      <c r="S63" s="100">
        <v>1112298.55</v>
      </c>
      <c r="U63" s="100">
        <v>1492.16</v>
      </c>
      <c r="W63" s="100">
        <v>996792</v>
      </c>
      <c r="Y63" s="124">
        <v>996792</v>
      </c>
      <c r="AA63" s="124">
        <v>800</v>
      </c>
      <c r="AB63" s="124">
        <v>702027.14</v>
      </c>
      <c r="AC63" s="124">
        <v>125414.9</v>
      </c>
      <c r="AD63" s="124">
        <v>2911</v>
      </c>
      <c r="AF63" s="124">
        <v>9740</v>
      </c>
      <c r="AG63" s="99">
        <f t="shared" si="7"/>
        <v>332751.88</v>
      </c>
      <c r="AH63" s="63">
        <f t="shared" si="8"/>
        <v>47568.000000000007</v>
      </c>
      <c r="AI63" s="64">
        <f t="shared" si="5"/>
        <v>285183.88</v>
      </c>
      <c r="AJ63" s="60">
        <f t="shared" si="9"/>
        <v>2110582.71</v>
      </c>
      <c r="AK63" s="59">
        <f t="shared" si="10"/>
        <v>1837685.04</v>
      </c>
      <c r="AL63" s="69">
        <f t="shared" si="6"/>
        <v>272897.66999999993</v>
      </c>
    </row>
    <row r="64" spans="1:38" ht="14.4" thickBot="1" x14ac:dyDescent="0.3">
      <c r="A64" s="50" t="s">
        <v>369</v>
      </c>
      <c r="B64" s="50" t="s">
        <v>382</v>
      </c>
      <c r="C64" s="88">
        <v>1475</v>
      </c>
      <c r="D64" s="89" t="s">
        <v>748</v>
      </c>
      <c r="E64" s="56" t="s">
        <v>1923</v>
      </c>
      <c r="F64" s="123">
        <v>122608.48</v>
      </c>
      <c r="G64" s="123">
        <v>51339</v>
      </c>
      <c r="H64" s="123">
        <v>10982.11</v>
      </c>
      <c r="I64" s="56">
        <v>1700692.07</v>
      </c>
      <c r="J64" s="56">
        <v>183407.63</v>
      </c>
      <c r="K64" s="275">
        <v>11020</v>
      </c>
      <c r="L64" s="275">
        <v>17645.009999999998</v>
      </c>
      <c r="N64" s="275">
        <v>2288</v>
      </c>
      <c r="O64" s="56"/>
      <c r="P64" s="56"/>
      <c r="Q64" s="56"/>
      <c r="R64" s="56">
        <v>2029021.21</v>
      </c>
      <c r="S64" s="100">
        <v>727675.74</v>
      </c>
      <c r="T64" s="100">
        <v>16576</v>
      </c>
      <c r="U64" s="100">
        <v>1239.27</v>
      </c>
      <c r="W64" s="100">
        <v>599697</v>
      </c>
      <c r="Y64" s="124">
        <v>599697</v>
      </c>
      <c r="AB64" s="124">
        <v>630866.11</v>
      </c>
      <c r="AC64" s="124">
        <v>265861.05</v>
      </c>
      <c r="AD64" s="124">
        <v>1396</v>
      </c>
      <c r="AF64" s="124">
        <v>12731</v>
      </c>
      <c r="AG64" s="99">
        <f t="shared" si="7"/>
        <v>184929.58999999997</v>
      </c>
      <c r="AH64" s="63">
        <f t="shared" si="8"/>
        <v>30953.01</v>
      </c>
      <c r="AI64" s="64">
        <f t="shared" si="5"/>
        <v>153976.57999999996</v>
      </c>
      <c r="AJ64" s="60">
        <f t="shared" si="9"/>
        <v>1345188.01</v>
      </c>
      <c r="AK64" s="59">
        <f t="shared" si="10"/>
        <v>1510551.16</v>
      </c>
      <c r="AL64" s="69">
        <f t="shared" si="6"/>
        <v>-165363.14999999991</v>
      </c>
    </row>
    <row r="65" spans="1:38" ht="14.4" thickBot="1" x14ac:dyDescent="0.3">
      <c r="A65" s="50" t="s">
        <v>385</v>
      </c>
      <c r="B65" s="50" t="s">
        <v>386</v>
      </c>
      <c r="C65" s="88">
        <v>1295</v>
      </c>
      <c r="D65" s="89" t="s">
        <v>749</v>
      </c>
      <c r="E65" s="56" t="s">
        <v>1862</v>
      </c>
      <c r="F65" s="123">
        <v>411554.94</v>
      </c>
      <c r="G65" s="123">
        <v>0</v>
      </c>
      <c r="H65" s="123">
        <v>15095.71</v>
      </c>
      <c r="I65" s="56">
        <v>2442896.34</v>
      </c>
      <c r="J65" s="56">
        <v>1862.3</v>
      </c>
      <c r="K65" s="275">
        <v>15573</v>
      </c>
      <c r="L65" s="275">
        <v>21690</v>
      </c>
      <c r="N65" s="275">
        <v>0</v>
      </c>
      <c r="O65" s="56"/>
      <c r="P65" s="56"/>
      <c r="Q65" s="56">
        <v>6224.94</v>
      </c>
      <c r="R65" s="56">
        <v>849648.43</v>
      </c>
      <c r="S65" s="100">
        <v>910678.18</v>
      </c>
      <c r="T65" s="100">
        <v>30100</v>
      </c>
      <c r="U65" s="100">
        <v>1849.78</v>
      </c>
      <c r="W65" s="100">
        <v>1350630</v>
      </c>
      <c r="X65" s="100">
        <v>62040</v>
      </c>
      <c r="Y65" s="124">
        <v>1705030</v>
      </c>
      <c r="AB65" s="124">
        <v>544120.05000000005</v>
      </c>
      <c r="AC65" s="124">
        <v>149748.28</v>
      </c>
      <c r="AG65" s="99">
        <f t="shared" si="7"/>
        <v>426650.65</v>
      </c>
      <c r="AH65" s="63">
        <f t="shared" si="8"/>
        <v>37263</v>
      </c>
      <c r="AI65" s="64">
        <f t="shared" si="5"/>
        <v>389387.65</v>
      </c>
      <c r="AJ65" s="60">
        <f t="shared" si="9"/>
        <v>2355297.96</v>
      </c>
      <c r="AK65" s="59">
        <f t="shared" si="10"/>
        <v>2398898.3299999996</v>
      </c>
      <c r="AL65" s="69">
        <f t="shared" si="6"/>
        <v>-43600.369999999646</v>
      </c>
    </row>
    <row r="66" spans="1:38" ht="14.4" thickBot="1" x14ac:dyDescent="0.3">
      <c r="A66" s="50" t="s">
        <v>385</v>
      </c>
      <c r="B66" s="50" t="s">
        <v>386</v>
      </c>
      <c r="C66" s="88">
        <v>1368</v>
      </c>
      <c r="D66" s="89" t="s">
        <v>750</v>
      </c>
      <c r="E66" s="56" t="s">
        <v>1863</v>
      </c>
      <c r="F66" s="123">
        <v>545016.37</v>
      </c>
      <c r="G66" s="123">
        <v>0</v>
      </c>
      <c r="H66" s="123">
        <v>19425.47</v>
      </c>
      <c r="I66" s="56">
        <v>714933.49</v>
      </c>
      <c r="J66" s="56">
        <v>46141.35</v>
      </c>
      <c r="N66" s="275">
        <v>0</v>
      </c>
      <c r="O66" s="56"/>
      <c r="P66" s="56"/>
      <c r="Q66" s="56">
        <v>-32976.04</v>
      </c>
      <c r="R66" s="56">
        <v>2366925.61</v>
      </c>
      <c r="S66" s="100">
        <v>786430.24</v>
      </c>
      <c r="T66" s="100">
        <v>107260</v>
      </c>
      <c r="U66" s="100">
        <v>3354.86</v>
      </c>
      <c r="W66" s="100">
        <v>1197888</v>
      </c>
      <c r="X66" s="100">
        <v>18040</v>
      </c>
      <c r="Y66" s="124">
        <v>1215888</v>
      </c>
      <c r="AB66" s="124">
        <v>508380.92</v>
      </c>
      <c r="AC66" s="124">
        <v>182586.56</v>
      </c>
      <c r="AG66" s="99">
        <f t="shared" si="7"/>
        <v>564441.84</v>
      </c>
      <c r="AH66" s="63">
        <f t="shared" si="8"/>
        <v>0</v>
      </c>
      <c r="AI66" s="64">
        <f t="shared" si="5"/>
        <v>564441.84</v>
      </c>
      <c r="AJ66" s="60">
        <f t="shared" si="9"/>
        <v>2112973.1</v>
      </c>
      <c r="AK66" s="59">
        <f t="shared" si="10"/>
        <v>1906855.48</v>
      </c>
      <c r="AL66" s="69">
        <f t="shared" si="6"/>
        <v>206117.62000000011</v>
      </c>
    </row>
    <row r="67" spans="1:38" ht="14.4" thickBot="1" x14ac:dyDescent="0.3">
      <c r="A67" s="50" t="s">
        <v>385</v>
      </c>
      <c r="B67" s="50" t="s">
        <v>386</v>
      </c>
      <c r="C67" s="88">
        <v>2588</v>
      </c>
      <c r="D67" s="89" t="s">
        <v>751</v>
      </c>
      <c r="E67" s="56" t="s">
        <v>1864</v>
      </c>
      <c r="F67" s="123">
        <v>318971.51</v>
      </c>
      <c r="G67" s="123">
        <v>0</v>
      </c>
      <c r="H67" s="123">
        <v>75429.31</v>
      </c>
      <c r="I67" s="56">
        <v>686962.29</v>
      </c>
      <c r="J67" s="56">
        <v>61198.11</v>
      </c>
      <c r="K67" s="275">
        <v>8450</v>
      </c>
      <c r="L67" s="275">
        <v>23183.79</v>
      </c>
      <c r="N67" s="275">
        <v>0</v>
      </c>
      <c r="O67" s="56"/>
      <c r="P67" s="56"/>
      <c r="Q67" s="56">
        <v>-16759.05</v>
      </c>
      <c r="R67" s="56">
        <v>1982889.72</v>
      </c>
      <c r="S67" s="100">
        <v>979919.65</v>
      </c>
      <c r="T67" s="100">
        <v>28625</v>
      </c>
      <c r="U67" s="100">
        <v>1998.95</v>
      </c>
      <c r="W67" s="100">
        <v>1160406</v>
      </c>
      <c r="X67" s="100">
        <v>18000</v>
      </c>
      <c r="Y67" s="124">
        <v>1510620</v>
      </c>
      <c r="AA67" s="124">
        <v>1224</v>
      </c>
      <c r="AB67" s="124">
        <v>775097.52</v>
      </c>
      <c r="AC67" s="124">
        <v>161837.18</v>
      </c>
      <c r="AG67" s="99">
        <f t="shared" si="7"/>
        <v>394400.82</v>
      </c>
      <c r="AH67" s="63">
        <f t="shared" si="8"/>
        <v>31633.79</v>
      </c>
      <c r="AI67" s="64">
        <f t="shared" si="5"/>
        <v>362767.03</v>
      </c>
      <c r="AJ67" s="60">
        <f t="shared" si="9"/>
        <v>2188949.6</v>
      </c>
      <c r="AK67" s="59">
        <f t="shared" si="10"/>
        <v>2448778.7000000002</v>
      </c>
      <c r="AL67" s="69">
        <f t="shared" si="6"/>
        <v>-259829.10000000009</v>
      </c>
    </row>
    <row r="68" spans="1:38" ht="14.4" thickBot="1" x14ac:dyDescent="0.3">
      <c r="A68" s="50" t="s">
        <v>385</v>
      </c>
      <c r="B68" s="50" t="s">
        <v>386</v>
      </c>
      <c r="C68" s="88">
        <v>1190</v>
      </c>
      <c r="D68" s="89" t="s">
        <v>752</v>
      </c>
      <c r="E68" s="56" t="s">
        <v>1865</v>
      </c>
      <c r="F68" s="123">
        <v>358484.73</v>
      </c>
      <c r="G68" s="123">
        <v>0</v>
      </c>
      <c r="H68" s="123">
        <v>70843.83</v>
      </c>
      <c r="I68" s="56">
        <v>855063.86</v>
      </c>
      <c r="J68" s="56">
        <v>71903.87</v>
      </c>
      <c r="K68" s="275">
        <v>13214</v>
      </c>
      <c r="L68" s="275">
        <v>16063.98</v>
      </c>
      <c r="N68" s="275">
        <v>0</v>
      </c>
      <c r="O68" s="56"/>
      <c r="P68" s="56"/>
      <c r="Q68" s="56">
        <v>6742.26</v>
      </c>
      <c r="R68" s="56">
        <v>2283492.7400000002</v>
      </c>
      <c r="S68" s="100">
        <v>775886.67</v>
      </c>
      <c r="T68" s="100">
        <v>35818</v>
      </c>
      <c r="U68" s="100">
        <v>2155.69</v>
      </c>
      <c r="W68" s="100">
        <v>1429359</v>
      </c>
      <c r="X68" s="100">
        <v>18020</v>
      </c>
      <c r="Y68" s="124">
        <v>1649411</v>
      </c>
      <c r="AB68" s="124">
        <v>559485.80000000005</v>
      </c>
      <c r="AC68" s="124">
        <v>222693.54</v>
      </c>
      <c r="AG68" s="99">
        <f t="shared" ref="AG68:AG99" si="11">SUM(F68:H68)</f>
        <v>429328.56</v>
      </c>
      <c r="AH68" s="63">
        <f t="shared" ref="AH68:AH99" si="12">SUM(K68:N68)</f>
        <v>29277.98</v>
      </c>
      <c r="AI68" s="64">
        <f t="shared" si="5"/>
        <v>400050.58</v>
      </c>
      <c r="AJ68" s="60">
        <f t="shared" ref="AJ68:AJ99" si="13">SUM(S68:X68)</f>
        <v>2261239.36</v>
      </c>
      <c r="AK68" s="59">
        <f t="shared" ref="AK68:AK99" si="14">SUM(Y68:AF68)</f>
        <v>2431590.34</v>
      </c>
      <c r="AL68" s="69">
        <f t="shared" si="6"/>
        <v>-170350.97999999998</v>
      </c>
    </row>
    <row r="69" spans="1:38" ht="14.4" thickBot="1" x14ac:dyDescent="0.3">
      <c r="A69" s="50" t="s">
        <v>385</v>
      </c>
      <c r="B69" s="50" t="s">
        <v>386</v>
      </c>
      <c r="C69" s="88">
        <v>897</v>
      </c>
      <c r="D69" s="89" t="s">
        <v>753</v>
      </c>
      <c r="E69" s="56" t="s">
        <v>1920</v>
      </c>
      <c r="F69" s="123">
        <v>222354.28</v>
      </c>
      <c r="G69" s="123">
        <v>0</v>
      </c>
      <c r="H69" s="123">
        <v>24328.39</v>
      </c>
      <c r="I69" s="56">
        <v>676630.63</v>
      </c>
      <c r="J69" s="56">
        <v>68797.990000000005</v>
      </c>
      <c r="K69" s="275">
        <v>11666</v>
      </c>
      <c r="L69" s="275">
        <v>15744.82</v>
      </c>
      <c r="O69" s="56"/>
      <c r="P69" s="56"/>
      <c r="Q69" s="56">
        <v>-27179.32</v>
      </c>
      <c r="R69" s="56">
        <v>355552.49</v>
      </c>
      <c r="S69" s="100">
        <v>623867.27</v>
      </c>
      <c r="T69" s="100">
        <v>22062</v>
      </c>
      <c r="U69" s="100">
        <v>1430.59</v>
      </c>
      <c r="W69" s="100">
        <v>531000</v>
      </c>
      <c r="Y69" s="124">
        <v>656840</v>
      </c>
      <c r="AB69" s="124">
        <v>526253.46</v>
      </c>
      <c r="AC69" s="124">
        <v>154366.94</v>
      </c>
      <c r="AG69" s="99">
        <f t="shared" si="11"/>
        <v>246682.66999999998</v>
      </c>
      <c r="AH69" s="63">
        <f t="shared" si="12"/>
        <v>27410.82</v>
      </c>
      <c r="AI69" s="64">
        <f t="shared" ref="AI69:AI130" si="15">AG69-AH69</f>
        <v>219271.84999999998</v>
      </c>
      <c r="AJ69" s="60">
        <f t="shared" si="13"/>
        <v>1178359.8599999999</v>
      </c>
      <c r="AK69" s="59">
        <f t="shared" si="14"/>
        <v>1337460.3999999999</v>
      </c>
      <c r="AL69" s="69">
        <f t="shared" ref="AL69:AL130" si="16">AJ69-AK69</f>
        <v>-159100.54000000004</v>
      </c>
    </row>
    <row r="70" spans="1:38" ht="14.4" thickBot="1" x14ac:dyDescent="0.3">
      <c r="A70" s="50" t="s">
        <v>389</v>
      </c>
      <c r="B70" s="50" t="s">
        <v>390</v>
      </c>
      <c r="C70" s="88">
        <v>2172</v>
      </c>
      <c r="D70" s="89" t="s">
        <v>754</v>
      </c>
      <c r="E70" s="56" t="s">
        <v>1866</v>
      </c>
      <c r="F70" s="123">
        <v>277000.74</v>
      </c>
      <c r="G70" s="123">
        <v>0</v>
      </c>
      <c r="H70" s="123">
        <v>31598.38</v>
      </c>
      <c r="I70" s="56">
        <v>159576.57</v>
      </c>
      <c r="J70" s="56">
        <v>218253.1</v>
      </c>
      <c r="K70" s="275">
        <v>0</v>
      </c>
      <c r="L70" s="275">
        <v>0</v>
      </c>
      <c r="M70" s="275">
        <v>0</v>
      </c>
      <c r="N70" s="275">
        <v>1082.44</v>
      </c>
      <c r="O70" s="56"/>
      <c r="P70" s="56"/>
      <c r="Q70" s="56">
        <v>218932.84</v>
      </c>
      <c r="R70" s="56">
        <v>547255.34</v>
      </c>
      <c r="S70" s="100">
        <v>1316129.1000000001</v>
      </c>
      <c r="T70" s="100">
        <v>53760</v>
      </c>
      <c r="U70" s="100">
        <v>667.07</v>
      </c>
      <c r="W70" s="100">
        <v>931482</v>
      </c>
      <c r="X70" s="100">
        <v>122815</v>
      </c>
      <c r="Y70" s="124">
        <v>1166802</v>
      </c>
      <c r="AB70" s="124">
        <v>941416.17</v>
      </c>
      <c r="AC70" s="124">
        <v>109410.04</v>
      </c>
      <c r="AG70" s="99">
        <f t="shared" si="11"/>
        <v>308599.12</v>
      </c>
      <c r="AH70" s="63">
        <f t="shared" si="12"/>
        <v>1082.44</v>
      </c>
      <c r="AI70" s="64">
        <f t="shared" si="15"/>
        <v>307516.68</v>
      </c>
      <c r="AJ70" s="60">
        <f t="shared" si="13"/>
        <v>2424853.17</v>
      </c>
      <c r="AK70" s="59">
        <f t="shared" si="14"/>
        <v>2217628.21</v>
      </c>
      <c r="AL70" s="69">
        <f t="shared" si="16"/>
        <v>207224.95999999996</v>
      </c>
    </row>
    <row r="71" spans="1:38" ht="14.4" thickBot="1" x14ac:dyDescent="0.3">
      <c r="A71" s="50" t="s">
        <v>389</v>
      </c>
      <c r="B71" s="50" t="s">
        <v>390</v>
      </c>
      <c r="C71" s="88">
        <v>3964</v>
      </c>
      <c r="D71" s="89" t="s">
        <v>755</v>
      </c>
      <c r="E71" s="56" t="s">
        <v>1867</v>
      </c>
      <c r="F71" s="123">
        <v>931627.82</v>
      </c>
      <c r="G71" s="123">
        <v>16200</v>
      </c>
      <c r="H71" s="123">
        <v>50404.23</v>
      </c>
      <c r="I71" s="56">
        <v>394669.78</v>
      </c>
      <c r="J71" s="56">
        <v>226959.49</v>
      </c>
      <c r="K71" s="275">
        <v>4900</v>
      </c>
      <c r="L71" s="275">
        <v>141216.47</v>
      </c>
      <c r="N71" s="275">
        <v>151</v>
      </c>
      <c r="O71" s="56"/>
      <c r="P71" s="56"/>
      <c r="Q71" s="56">
        <v>313080.37</v>
      </c>
      <c r="R71" s="56">
        <v>2767861</v>
      </c>
      <c r="S71" s="100">
        <v>2305220.2400000002</v>
      </c>
      <c r="T71" s="100">
        <v>46185</v>
      </c>
      <c r="U71" s="100">
        <v>1827.16</v>
      </c>
      <c r="W71" s="100">
        <v>1366059.29</v>
      </c>
      <c r="X71" s="100">
        <v>40115</v>
      </c>
      <c r="Y71" s="124">
        <v>2175359.29</v>
      </c>
      <c r="AB71" s="124">
        <v>859131.51</v>
      </c>
      <c r="AC71" s="124">
        <v>257851.62</v>
      </c>
      <c r="AF71" s="124">
        <v>20930</v>
      </c>
      <c r="AG71" s="99">
        <f t="shared" si="11"/>
        <v>998232.04999999993</v>
      </c>
      <c r="AH71" s="63">
        <f t="shared" si="12"/>
        <v>146267.47</v>
      </c>
      <c r="AI71" s="64">
        <f t="shared" si="15"/>
        <v>851964.58</v>
      </c>
      <c r="AJ71" s="60">
        <f t="shared" si="13"/>
        <v>3759406.6900000004</v>
      </c>
      <c r="AK71" s="59">
        <f t="shared" si="14"/>
        <v>3313272.42</v>
      </c>
      <c r="AL71" s="69">
        <f t="shared" si="16"/>
        <v>446134.27000000048</v>
      </c>
    </row>
    <row r="72" spans="1:38" ht="14.4" thickBot="1" x14ac:dyDescent="0.3">
      <c r="A72" s="50" t="s">
        <v>389</v>
      </c>
      <c r="B72" s="50" t="s">
        <v>390</v>
      </c>
      <c r="C72" s="88">
        <v>1537</v>
      </c>
      <c r="D72" s="89" t="s">
        <v>756</v>
      </c>
      <c r="E72" s="56" t="s">
        <v>1868</v>
      </c>
      <c r="F72" s="123">
        <v>201863.37</v>
      </c>
      <c r="G72" s="123">
        <v>0</v>
      </c>
      <c r="H72" s="123">
        <v>29213.69</v>
      </c>
      <c r="I72" s="56">
        <v>66004.72</v>
      </c>
      <c r="J72" s="56">
        <v>173607.4</v>
      </c>
      <c r="K72" s="275">
        <v>0</v>
      </c>
      <c r="L72" s="275">
        <v>25337.65</v>
      </c>
      <c r="N72" s="275">
        <v>108.28</v>
      </c>
      <c r="O72" s="56"/>
      <c r="P72" s="56"/>
      <c r="Q72" s="56">
        <v>93755.12</v>
      </c>
      <c r="R72" s="56">
        <v>432862.99</v>
      </c>
      <c r="S72" s="100">
        <v>737795.87</v>
      </c>
      <c r="T72" s="100">
        <v>37312</v>
      </c>
      <c r="U72" s="100">
        <v>521.87</v>
      </c>
      <c r="W72" s="100">
        <v>1055061</v>
      </c>
      <c r="X72" s="100">
        <v>234215</v>
      </c>
      <c r="Y72" s="124">
        <v>1067061</v>
      </c>
      <c r="AB72" s="124">
        <v>714535.28</v>
      </c>
      <c r="AC72" s="124">
        <v>102131.51</v>
      </c>
      <c r="AG72" s="99">
        <f t="shared" si="11"/>
        <v>231077.06</v>
      </c>
      <c r="AH72" s="63">
        <f t="shared" si="12"/>
        <v>25445.93</v>
      </c>
      <c r="AI72" s="64">
        <f t="shared" si="15"/>
        <v>205631.13</v>
      </c>
      <c r="AJ72" s="60">
        <f t="shared" si="13"/>
        <v>2064905.74</v>
      </c>
      <c r="AK72" s="59">
        <f t="shared" si="14"/>
        <v>1883727.79</v>
      </c>
      <c r="AL72" s="69">
        <f t="shared" si="16"/>
        <v>181177.94999999995</v>
      </c>
    </row>
    <row r="73" spans="1:38" ht="14.4" thickBot="1" x14ac:dyDescent="0.3">
      <c r="A73" s="50" t="s">
        <v>389</v>
      </c>
      <c r="B73" s="50" t="s">
        <v>390</v>
      </c>
      <c r="C73" s="88">
        <v>1440</v>
      </c>
      <c r="D73" s="89" t="s">
        <v>757</v>
      </c>
      <c r="E73" s="56" t="s">
        <v>1869</v>
      </c>
      <c r="F73" s="123">
        <v>166579.24</v>
      </c>
      <c r="G73" s="123">
        <v>0</v>
      </c>
      <c r="H73" s="123">
        <v>26796.19</v>
      </c>
      <c r="I73" s="56">
        <v>404195.4</v>
      </c>
      <c r="J73" s="56">
        <v>130272.16</v>
      </c>
      <c r="K73" s="275">
        <v>0</v>
      </c>
      <c r="L73" s="275">
        <v>24615.33</v>
      </c>
      <c r="N73" s="275">
        <v>1100.47</v>
      </c>
      <c r="O73" s="56"/>
      <c r="P73" s="56"/>
      <c r="Q73" s="56">
        <v>45320</v>
      </c>
      <c r="R73" s="56">
        <v>923490.75</v>
      </c>
      <c r="S73" s="100">
        <v>926165.25</v>
      </c>
      <c r="T73" s="100">
        <v>29022</v>
      </c>
      <c r="U73" s="100">
        <v>768.9</v>
      </c>
      <c r="W73" s="100">
        <v>1211810.8999999999</v>
      </c>
      <c r="X73" s="100">
        <v>259895</v>
      </c>
      <c r="Y73" s="124">
        <v>1545870.9</v>
      </c>
      <c r="AB73" s="124">
        <v>668992</v>
      </c>
      <c r="AC73" s="124">
        <v>126830.09</v>
      </c>
      <c r="AG73" s="99">
        <f t="shared" si="11"/>
        <v>193375.43</v>
      </c>
      <c r="AH73" s="63">
        <f t="shared" si="12"/>
        <v>25715.800000000003</v>
      </c>
      <c r="AI73" s="64">
        <f t="shared" si="15"/>
        <v>167659.63</v>
      </c>
      <c r="AJ73" s="60">
        <f t="shared" si="13"/>
        <v>2427662.0499999998</v>
      </c>
      <c r="AK73" s="59">
        <f t="shared" si="14"/>
        <v>2341692.9899999998</v>
      </c>
      <c r="AL73" s="69">
        <f t="shared" si="16"/>
        <v>85969.060000000056</v>
      </c>
    </row>
    <row r="74" spans="1:38" ht="14.4" thickBot="1" x14ac:dyDescent="0.3">
      <c r="A74" s="50" t="s">
        <v>389</v>
      </c>
      <c r="B74" s="50" t="s">
        <v>390</v>
      </c>
      <c r="C74" s="88">
        <v>1880</v>
      </c>
      <c r="D74" s="89" t="s">
        <v>758</v>
      </c>
      <c r="E74" s="56" t="s">
        <v>1870</v>
      </c>
      <c r="F74" s="123">
        <v>205869.77</v>
      </c>
      <c r="G74" s="123">
        <v>0</v>
      </c>
      <c r="H74" s="123">
        <v>24152.79</v>
      </c>
      <c r="I74" s="56">
        <v>109414.26</v>
      </c>
      <c r="J74" s="56">
        <v>174738.98</v>
      </c>
      <c r="K74" s="275">
        <v>0</v>
      </c>
      <c r="L74" s="275">
        <v>28924.1</v>
      </c>
      <c r="N74" s="275">
        <v>323.29000000000002</v>
      </c>
      <c r="O74" s="56"/>
      <c r="P74" s="56"/>
      <c r="Q74" s="56">
        <v>70640.83</v>
      </c>
      <c r="R74" s="56">
        <v>599181.84</v>
      </c>
      <c r="S74" s="100">
        <v>1126909.69</v>
      </c>
      <c r="T74" s="100">
        <v>40000</v>
      </c>
      <c r="U74" s="100">
        <v>777.23</v>
      </c>
      <c r="W74" s="100">
        <v>966797.2</v>
      </c>
      <c r="X74" s="100">
        <v>35220</v>
      </c>
      <c r="Y74" s="124">
        <v>1204547.2</v>
      </c>
      <c r="Z74" s="124">
        <v>1504</v>
      </c>
      <c r="AA74" s="124">
        <v>3248</v>
      </c>
      <c r="AB74" s="124">
        <v>591815.79</v>
      </c>
      <c r="AC74" s="124">
        <v>81737.210000000006</v>
      </c>
      <c r="AD74" s="124">
        <v>34228.5</v>
      </c>
      <c r="AG74" s="99">
        <f t="shared" si="11"/>
        <v>230022.56</v>
      </c>
      <c r="AH74" s="63">
        <f t="shared" si="12"/>
        <v>29247.39</v>
      </c>
      <c r="AI74" s="64">
        <f t="shared" si="15"/>
        <v>200775.16999999998</v>
      </c>
      <c r="AJ74" s="60">
        <f t="shared" si="13"/>
        <v>2169704.12</v>
      </c>
      <c r="AK74" s="59">
        <f t="shared" si="14"/>
        <v>1917080.7</v>
      </c>
      <c r="AL74" s="69">
        <f t="shared" si="16"/>
        <v>252623.42000000016</v>
      </c>
    </row>
    <row r="75" spans="1:38" ht="14.4" thickBot="1" x14ac:dyDescent="0.3">
      <c r="A75" s="50" t="s">
        <v>389</v>
      </c>
      <c r="B75" s="50" t="s">
        <v>390</v>
      </c>
      <c r="C75" s="88">
        <v>2455</v>
      </c>
      <c r="D75" s="89" t="s">
        <v>759</v>
      </c>
      <c r="E75" s="56" t="s">
        <v>1871</v>
      </c>
      <c r="F75" s="123">
        <v>255207.14</v>
      </c>
      <c r="G75" s="123">
        <v>0</v>
      </c>
      <c r="H75" s="123">
        <v>47149.68</v>
      </c>
      <c r="I75" s="56">
        <v>180423.37</v>
      </c>
      <c r="J75" s="56">
        <v>217685.12</v>
      </c>
      <c r="K75" s="275">
        <v>0</v>
      </c>
      <c r="L75" s="275">
        <v>43552.41</v>
      </c>
      <c r="N75" s="275">
        <v>0</v>
      </c>
      <c r="O75" s="56"/>
      <c r="P75" s="56"/>
      <c r="Q75" s="56">
        <v>139101.1</v>
      </c>
      <c r="R75" s="56">
        <v>1832865.74</v>
      </c>
      <c r="S75" s="100">
        <v>1224229.77</v>
      </c>
      <c r="T75" s="100">
        <v>22530</v>
      </c>
      <c r="U75" s="100">
        <v>1585.72</v>
      </c>
      <c r="W75" s="100">
        <v>1288524</v>
      </c>
      <c r="X75" s="100">
        <v>397539</v>
      </c>
      <c r="Y75" s="124">
        <v>1656344</v>
      </c>
      <c r="AB75" s="124">
        <v>844604.93</v>
      </c>
      <c r="AC75" s="124">
        <v>167132.45000000001</v>
      </c>
      <c r="AF75" s="124">
        <v>500</v>
      </c>
      <c r="AG75" s="99">
        <f t="shared" si="11"/>
        <v>302356.82</v>
      </c>
      <c r="AH75" s="63">
        <f t="shared" si="12"/>
        <v>43552.41</v>
      </c>
      <c r="AI75" s="64">
        <f t="shared" si="15"/>
        <v>258804.41</v>
      </c>
      <c r="AJ75" s="60">
        <f t="shared" si="13"/>
        <v>2934408.49</v>
      </c>
      <c r="AK75" s="59">
        <f t="shared" si="14"/>
        <v>2668581.3800000004</v>
      </c>
      <c r="AL75" s="69">
        <f t="shared" si="16"/>
        <v>265827.10999999987</v>
      </c>
    </row>
    <row r="76" spans="1:38" ht="14.4" thickBot="1" x14ac:dyDescent="0.3">
      <c r="A76" s="50" t="s">
        <v>393</v>
      </c>
      <c r="B76" s="50" t="s">
        <v>394</v>
      </c>
      <c r="C76" s="88">
        <v>1765</v>
      </c>
      <c r="D76" s="89" t="s">
        <v>760</v>
      </c>
      <c r="E76" s="56" t="s">
        <v>1872</v>
      </c>
      <c r="F76" s="123">
        <v>137754.47</v>
      </c>
      <c r="G76" s="123">
        <v>0</v>
      </c>
      <c r="H76" s="123">
        <v>32481.63</v>
      </c>
      <c r="I76" s="56">
        <v>768102.22</v>
      </c>
      <c r="J76" s="56">
        <v>98048.68</v>
      </c>
      <c r="L76" s="275">
        <v>79969.009999999995</v>
      </c>
      <c r="N76" s="275">
        <v>7.9</v>
      </c>
      <c r="O76" s="56"/>
      <c r="P76" s="56"/>
      <c r="Q76" s="56"/>
      <c r="R76" s="56">
        <v>1701541.88</v>
      </c>
      <c r="S76" s="100">
        <v>904109.79</v>
      </c>
      <c r="T76" s="100">
        <v>21600</v>
      </c>
      <c r="U76" s="100">
        <v>581.38</v>
      </c>
      <c r="W76" s="100">
        <v>868881</v>
      </c>
      <c r="X76" s="100">
        <v>21500</v>
      </c>
      <c r="Y76" s="124">
        <v>1255851</v>
      </c>
      <c r="AB76" s="124">
        <v>396743.1</v>
      </c>
      <c r="AC76" s="124">
        <v>116925.73</v>
      </c>
      <c r="AF76" s="124">
        <v>7928</v>
      </c>
      <c r="AG76" s="99">
        <f t="shared" si="11"/>
        <v>170236.1</v>
      </c>
      <c r="AH76" s="63">
        <f t="shared" si="12"/>
        <v>79976.909999999989</v>
      </c>
      <c r="AI76" s="64">
        <f t="shared" si="15"/>
        <v>90259.190000000017</v>
      </c>
      <c r="AJ76" s="60">
        <f t="shared" si="13"/>
        <v>1816672.17</v>
      </c>
      <c r="AK76" s="59">
        <f t="shared" si="14"/>
        <v>1777447.83</v>
      </c>
      <c r="AL76" s="69">
        <f t="shared" si="16"/>
        <v>39224.339999999851</v>
      </c>
    </row>
    <row r="77" spans="1:38" ht="14.4" thickBot="1" x14ac:dyDescent="0.3">
      <c r="A77" s="50" t="s">
        <v>393</v>
      </c>
      <c r="B77" s="50" t="s">
        <v>394</v>
      </c>
      <c r="C77" s="88">
        <v>2349</v>
      </c>
      <c r="D77" s="89" t="s">
        <v>761</v>
      </c>
      <c r="E77" s="56" t="s">
        <v>1873</v>
      </c>
      <c r="F77" s="123">
        <v>233351.07</v>
      </c>
      <c r="G77" s="123">
        <v>0</v>
      </c>
      <c r="H77" s="123">
        <v>102685.37</v>
      </c>
      <c r="I77" s="56">
        <v>1111086.43</v>
      </c>
      <c r="J77" s="56">
        <v>110614.26</v>
      </c>
      <c r="K77" s="275">
        <v>0</v>
      </c>
      <c r="L77" s="275">
        <v>19704.5</v>
      </c>
      <c r="N77" s="275">
        <v>17.89</v>
      </c>
      <c r="O77" s="56"/>
      <c r="P77" s="56"/>
      <c r="Q77" s="56">
        <v>-36</v>
      </c>
      <c r="R77" s="56">
        <v>2052419.41</v>
      </c>
      <c r="S77" s="100">
        <v>1624083.39</v>
      </c>
      <c r="T77" s="100">
        <v>136310</v>
      </c>
      <c r="U77" s="100">
        <v>1966.6</v>
      </c>
      <c r="W77" s="100">
        <v>1473593</v>
      </c>
      <c r="X77" s="100">
        <v>1500</v>
      </c>
      <c r="Y77" s="124">
        <v>2183934</v>
      </c>
      <c r="AB77" s="124">
        <v>763149.17</v>
      </c>
      <c r="AC77" s="124">
        <v>53285.21</v>
      </c>
      <c r="AF77" s="124">
        <v>7840</v>
      </c>
      <c r="AG77" s="99">
        <f t="shared" si="11"/>
        <v>336036.44</v>
      </c>
      <c r="AH77" s="63">
        <f t="shared" si="12"/>
        <v>19722.39</v>
      </c>
      <c r="AI77" s="64">
        <f t="shared" si="15"/>
        <v>316314.05</v>
      </c>
      <c r="AJ77" s="60">
        <f t="shared" si="13"/>
        <v>3237452.99</v>
      </c>
      <c r="AK77" s="59">
        <f t="shared" si="14"/>
        <v>3008208.38</v>
      </c>
      <c r="AL77" s="69">
        <f t="shared" si="16"/>
        <v>229244.61000000034</v>
      </c>
    </row>
    <row r="78" spans="1:38" ht="14.4" thickBot="1" x14ac:dyDescent="0.3">
      <c r="A78" s="50" t="s">
        <v>393</v>
      </c>
      <c r="B78" s="50" t="s">
        <v>394</v>
      </c>
      <c r="C78" s="88">
        <v>2942</v>
      </c>
      <c r="D78" s="89" t="s">
        <v>762</v>
      </c>
      <c r="E78" s="56" t="s">
        <v>1874</v>
      </c>
      <c r="F78" s="123">
        <v>302548.96000000002</v>
      </c>
      <c r="G78" s="123">
        <v>71294</v>
      </c>
      <c r="H78" s="123">
        <v>9354.6200000000008</v>
      </c>
      <c r="I78" s="56">
        <v>312298.03999999998</v>
      </c>
      <c r="J78" s="56">
        <v>71804.08</v>
      </c>
      <c r="K78" s="275">
        <v>500</v>
      </c>
      <c r="L78" s="275">
        <v>53419.79</v>
      </c>
      <c r="N78" s="275">
        <v>660.68</v>
      </c>
      <c r="O78" s="56"/>
      <c r="P78" s="56"/>
      <c r="Q78" s="56">
        <v>1070</v>
      </c>
      <c r="R78" s="56">
        <v>2038156.59</v>
      </c>
      <c r="S78" s="100">
        <v>1177423.26</v>
      </c>
      <c r="T78" s="100">
        <v>100000</v>
      </c>
      <c r="U78" s="100">
        <v>1535.24</v>
      </c>
      <c r="W78" s="100">
        <v>1023391.5</v>
      </c>
      <c r="X78" s="100">
        <v>85423.23</v>
      </c>
      <c r="Y78" s="124">
        <v>1472186.5</v>
      </c>
      <c r="AB78" s="124">
        <v>754098.48</v>
      </c>
      <c r="AC78" s="124">
        <v>48500.37</v>
      </c>
      <c r="AG78" s="99">
        <f t="shared" si="11"/>
        <v>383197.58</v>
      </c>
      <c r="AH78" s="63">
        <f t="shared" si="12"/>
        <v>54580.47</v>
      </c>
      <c r="AI78" s="64">
        <f t="shared" si="15"/>
        <v>328617.11</v>
      </c>
      <c r="AJ78" s="60">
        <f t="shared" si="13"/>
        <v>2387773.23</v>
      </c>
      <c r="AK78" s="59">
        <f t="shared" si="14"/>
        <v>2274785.35</v>
      </c>
      <c r="AL78" s="69">
        <f t="shared" si="16"/>
        <v>112987.87999999989</v>
      </c>
    </row>
    <row r="79" spans="1:38" ht="14.4" thickBot="1" x14ac:dyDescent="0.3">
      <c r="A79" s="50" t="s">
        <v>393</v>
      </c>
      <c r="B79" s="50" t="s">
        <v>394</v>
      </c>
      <c r="C79" s="88">
        <v>2523</v>
      </c>
      <c r="D79" s="89" t="s">
        <v>763</v>
      </c>
      <c r="E79" s="56" t="s">
        <v>1875</v>
      </c>
      <c r="F79" s="123">
        <v>464474.57</v>
      </c>
      <c r="G79" s="123">
        <v>0</v>
      </c>
      <c r="H79" s="123">
        <v>6984.78</v>
      </c>
      <c r="I79" s="56">
        <v>885921.84</v>
      </c>
      <c r="J79" s="56">
        <v>21683.46</v>
      </c>
      <c r="L79" s="275">
        <v>57115.01</v>
      </c>
      <c r="N79" s="275">
        <v>10</v>
      </c>
      <c r="O79" s="56"/>
      <c r="P79" s="56"/>
      <c r="Q79" s="56">
        <v>-10029</v>
      </c>
      <c r="R79" s="56">
        <v>2089445.48</v>
      </c>
      <c r="S79" s="100">
        <v>1050383.3799999999</v>
      </c>
      <c r="T79" s="100">
        <v>13300</v>
      </c>
      <c r="U79" s="100">
        <v>1740.3</v>
      </c>
      <c r="W79" s="100">
        <v>1020723</v>
      </c>
      <c r="X79" s="100">
        <v>8874</v>
      </c>
      <c r="Y79" s="124">
        <v>1327898</v>
      </c>
      <c r="AB79" s="124">
        <v>477072.92</v>
      </c>
      <c r="AC79" s="124">
        <v>145415.96</v>
      </c>
      <c r="AF79" s="124">
        <v>8556</v>
      </c>
      <c r="AG79" s="99">
        <f t="shared" si="11"/>
        <v>471459.35000000003</v>
      </c>
      <c r="AH79" s="63">
        <f t="shared" si="12"/>
        <v>57125.01</v>
      </c>
      <c r="AI79" s="64">
        <f t="shared" si="15"/>
        <v>414334.34</v>
      </c>
      <c r="AJ79" s="60">
        <f t="shared" si="13"/>
        <v>2095020.68</v>
      </c>
      <c r="AK79" s="59">
        <f t="shared" si="14"/>
        <v>1958942.88</v>
      </c>
      <c r="AL79" s="69">
        <f t="shared" si="16"/>
        <v>136077.80000000005</v>
      </c>
    </row>
    <row r="80" spans="1:38" ht="14.4" thickBot="1" x14ac:dyDescent="0.3">
      <c r="A80" s="50" t="s">
        <v>393</v>
      </c>
      <c r="B80" s="50" t="s">
        <v>394</v>
      </c>
      <c r="C80" s="88">
        <v>4280</v>
      </c>
      <c r="D80" s="89" t="s">
        <v>764</v>
      </c>
      <c r="E80" s="56" t="s">
        <v>1876</v>
      </c>
      <c r="F80" s="123">
        <v>853555.97</v>
      </c>
      <c r="G80" s="123">
        <v>37243</v>
      </c>
      <c r="H80" s="123">
        <v>20167.47</v>
      </c>
      <c r="I80" s="56">
        <v>428849.91999999998</v>
      </c>
      <c r="J80" s="56">
        <v>87991.01</v>
      </c>
      <c r="K80" s="275">
        <v>63023</v>
      </c>
      <c r="L80" s="275">
        <v>9707.2199999999993</v>
      </c>
      <c r="N80" s="275">
        <v>10</v>
      </c>
      <c r="O80" s="56"/>
      <c r="P80" s="56"/>
      <c r="Q80" s="56">
        <v>-562.67999999999995</v>
      </c>
      <c r="R80" s="56">
        <v>1725194.64</v>
      </c>
      <c r="S80" s="100">
        <v>1448515.85</v>
      </c>
      <c r="W80" s="100">
        <v>596498</v>
      </c>
      <c r="X80" s="100">
        <v>3900</v>
      </c>
      <c r="Y80" s="124">
        <v>1245083</v>
      </c>
      <c r="AB80" s="124">
        <v>333152.3</v>
      </c>
      <c r="AC80" s="124">
        <v>134093.46</v>
      </c>
      <c r="AF80" s="124">
        <v>18278</v>
      </c>
      <c r="AG80" s="99">
        <f t="shared" si="11"/>
        <v>910966.44</v>
      </c>
      <c r="AH80" s="63">
        <f t="shared" si="12"/>
        <v>72740.22</v>
      </c>
      <c r="AI80" s="64">
        <f t="shared" si="15"/>
        <v>838226.22</v>
      </c>
      <c r="AJ80" s="60">
        <f t="shared" si="13"/>
        <v>2048913.85</v>
      </c>
      <c r="AK80" s="59">
        <f t="shared" si="14"/>
        <v>1730606.76</v>
      </c>
      <c r="AL80" s="69">
        <f t="shared" si="16"/>
        <v>318307.09000000008</v>
      </c>
    </row>
    <row r="81" spans="1:38" ht="14.4" thickBot="1" x14ac:dyDescent="0.3">
      <c r="A81" s="50" t="s">
        <v>393</v>
      </c>
      <c r="B81" s="50" t="s">
        <v>394</v>
      </c>
      <c r="C81" s="88">
        <v>2682</v>
      </c>
      <c r="D81" s="89" t="s">
        <v>765</v>
      </c>
      <c r="E81" s="56" t="s">
        <v>1877</v>
      </c>
      <c r="F81" s="123">
        <v>433587.83</v>
      </c>
      <c r="G81" s="123">
        <v>0</v>
      </c>
      <c r="H81" s="123">
        <v>18326.3</v>
      </c>
      <c r="I81" s="56">
        <v>143902.37</v>
      </c>
      <c r="J81" s="56">
        <v>24790.94</v>
      </c>
      <c r="K81" s="275">
        <v>500</v>
      </c>
      <c r="L81" s="275">
        <v>31868.93</v>
      </c>
      <c r="N81" s="275">
        <v>9.5</v>
      </c>
      <c r="O81" s="56"/>
      <c r="P81" s="56"/>
      <c r="Q81" s="56">
        <v>660</v>
      </c>
      <c r="R81" s="56">
        <v>613262.28</v>
      </c>
      <c r="S81" s="100">
        <v>893989.16</v>
      </c>
      <c r="U81" s="100">
        <v>1641.3</v>
      </c>
      <c r="W81" s="100">
        <v>1411474.8</v>
      </c>
      <c r="X81" s="100">
        <v>120790</v>
      </c>
      <c r="Y81" s="124">
        <v>1785809.8</v>
      </c>
      <c r="AB81" s="124">
        <v>357682.76</v>
      </c>
      <c r="AC81" s="124">
        <v>53754.58</v>
      </c>
      <c r="AF81" s="124">
        <v>26324</v>
      </c>
      <c r="AG81" s="99">
        <f t="shared" si="11"/>
        <v>451914.13</v>
      </c>
      <c r="AH81" s="63">
        <f t="shared" si="12"/>
        <v>32378.43</v>
      </c>
      <c r="AI81" s="64">
        <f t="shared" si="15"/>
        <v>419535.7</v>
      </c>
      <c r="AJ81" s="60">
        <f t="shared" si="13"/>
        <v>2427895.2600000002</v>
      </c>
      <c r="AK81" s="59">
        <f t="shared" si="14"/>
        <v>2223571.14</v>
      </c>
      <c r="AL81" s="69">
        <f t="shared" si="16"/>
        <v>204324.12000000011</v>
      </c>
    </row>
    <row r="82" spans="1:38" ht="14.4" thickBot="1" x14ac:dyDescent="0.3">
      <c r="A82" s="50" t="s">
        <v>393</v>
      </c>
      <c r="B82" s="50" t="s">
        <v>394</v>
      </c>
      <c r="C82" s="88">
        <v>742</v>
      </c>
      <c r="D82" s="89" t="s">
        <v>766</v>
      </c>
      <c r="E82" s="56" t="s">
        <v>1878</v>
      </c>
      <c r="F82" s="123">
        <v>260421.27</v>
      </c>
      <c r="G82" s="123">
        <v>0</v>
      </c>
      <c r="H82" s="123">
        <v>3532.22</v>
      </c>
      <c r="I82" s="56">
        <v>208767.7</v>
      </c>
      <c r="J82" s="56">
        <v>86735.39</v>
      </c>
      <c r="K82" s="275">
        <v>2000</v>
      </c>
      <c r="L82" s="275">
        <v>18025.86</v>
      </c>
      <c r="N82" s="275">
        <v>387.06</v>
      </c>
      <c r="O82" s="56"/>
      <c r="P82" s="56"/>
      <c r="Q82" s="56">
        <v>631.29999999999995</v>
      </c>
      <c r="R82" s="56">
        <v>788047.76</v>
      </c>
      <c r="S82" s="100">
        <v>794931.87</v>
      </c>
      <c r="T82" s="100">
        <v>26780</v>
      </c>
      <c r="U82" s="100">
        <v>1374.17</v>
      </c>
      <c r="W82" s="100">
        <v>599189.9</v>
      </c>
      <c r="Y82" s="124">
        <v>922429.9</v>
      </c>
      <c r="AA82" s="124">
        <v>40385</v>
      </c>
      <c r="AB82" s="124">
        <v>354869.7</v>
      </c>
      <c r="AC82" s="124">
        <v>52136.74</v>
      </c>
      <c r="AD82" s="124">
        <v>1758</v>
      </c>
      <c r="AE82" s="124">
        <v>5194</v>
      </c>
      <c r="AG82" s="99">
        <f t="shared" si="11"/>
        <v>263953.49</v>
      </c>
      <c r="AH82" s="63">
        <f t="shared" si="12"/>
        <v>20412.920000000002</v>
      </c>
      <c r="AI82" s="64">
        <f t="shared" si="15"/>
        <v>243540.56999999998</v>
      </c>
      <c r="AJ82" s="60">
        <f t="shared" si="13"/>
        <v>1422275.94</v>
      </c>
      <c r="AK82" s="59">
        <f t="shared" si="14"/>
        <v>1376773.34</v>
      </c>
      <c r="AL82" s="69">
        <f t="shared" si="16"/>
        <v>45502.59999999986</v>
      </c>
    </row>
    <row r="83" spans="1:38" ht="14.4" thickBot="1" x14ac:dyDescent="0.3">
      <c r="A83" s="50" t="s">
        <v>393</v>
      </c>
      <c r="B83" s="50" t="s">
        <v>394</v>
      </c>
      <c r="C83" s="88">
        <v>697</v>
      </c>
      <c r="D83" s="89" t="s">
        <v>767</v>
      </c>
      <c r="E83" s="56" t="s">
        <v>1879</v>
      </c>
      <c r="F83" s="123">
        <v>381123.39</v>
      </c>
      <c r="G83" s="123">
        <v>0</v>
      </c>
      <c r="H83" s="123">
        <v>32461.200000000001</v>
      </c>
      <c r="I83" s="56">
        <v>302627.61</v>
      </c>
      <c r="J83" s="56">
        <v>62160</v>
      </c>
      <c r="K83" s="275">
        <v>0</v>
      </c>
      <c r="L83" s="275">
        <v>23800.14</v>
      </c>
      <c r="N83" s="275">
        <v>280.57</v>
      </c>
      <c r="O83" s="56"/>
      <c r="P83" s="56"/>
      <c r="Q83" s="56">
        <v>-1538</v>
      </c>
      <c r="R83" s="56">
        <v>123193.16</v>
      </c>
      <c r="S83" s="100">
        <v>750724.32</v>
      </c>
      <c r="T83" s="100">
        <v>12900</v>
      </c>
      <c r="U83" s="100">
        <v>1646.64</v>
      </c>
      <c r="W83" s="100">
        <v>955154</v>
      </c>
      <c r="X83" s="100">
        <v>3390</v>
      </c>
      <c r="Y83" s="124">
        <v>1309124</v>
      </c>
      <c r="AB83" s="124">
        <v>221271.62</v>
      </c>
      <c r="AC83" s="124">
        <v>44105.279999999999</v>
      </c>
      <c r="AF83" s="124">
        <v>5044</v>
      </c>
      <c r="AG83" s="99">
        <f t="shared" si="11"/>
        <v>413584.59</v>
      </c>
      <c r="AH83" s="63">
        <f t="shared" si="12"/>
        <v>24080.71</v>
      </c>
      <c r="AI83" s="64">
        <f t="shared" si="15"/>
        <v>389503.88</v>
      </c>
      <c r="AJ83" s="60">
        <f t="shared" si="13"/>
        <v>1723814.96</v>
      </c>
      <c r="AK83" s="59">
        <f t="shared" si="14"/>
        <v>1579544.9000000001</v>
      </c>
      <c r="AL83" s="69">
        <f t="shared" si="16"/>
        <v>144270.05999999982</v>
      </c>
    </row>
    <row r="84" spans="1:38" ht="14.4" thickBot="1" x14ac:dyDescent="0.3">
      <c r="A84" s="50" t="s">
        <v>393</v>
      </c>
      <c r="B84" s="50" t="s">
        <v>394</v>
      </c>
      <c r="C84" s="88">
        <v>783</v>
      </c>
      <c r="D84" s="89" t="s">
        <v>768</v>
      </c>
      <c r="E84" s="56" t="s">
        <v>1924</v>
      </c>
      <c r="F84" s="123">
        <v>332683.27</v>
      </c>
      <c r="G84" s="123">
        <v>0</v>
      </c>
      <c r="H84" s="123">
        <v>10657.97</v>
      </c>
      <c r="I84" s="56">
        <v>398914.92</v>
      </c>
      <c r="J84" s="56">
        <v>17984.32</v>
      </c>
      <c r="L84" s="275">
        <v>28060.16</v>
      </c>
      <c r="N84" s="275">
        <v>10</v>
      </c>
      <c r="O84" s="56">
        <v>3960</v>
      </c>
      <c r="P84" s="56"/>
      <c r="Q84" s="56">
        <v>-750</v>
      </c>
      <c r="R84" s="56">
        <v>2101746.27</v>
      </c>
      <c r="S84" s="100">
        <v>742160.89</v>
      </c>
      <c r="T84" s="100">
        <v>34310</v>
      </c>
      <c r="U84" s="100">
        <v>1452.86</v>
      </c>
      <c r="W84" s="100">
        <v>763973</v>
      </c>
      <c r="X84" s="100">
        <v>10500</v>
      </c>
      <c r="Y84" s="124">
        <v>1114133</v>
      </c>
      <c r="AB84" s="124">
        <v>367662.7</v>
      </c>
      <c r="AC84" s="124">
        <v>116763.96</v>
      </c>
      <c r="AF84" s="124">
        <v>4940</v>
      </c>
      <c r="AG84" s="99">
        <f t="shared" si="11"/>
        <v>343341.24</v>
      </c>
      <c r="AH84" s="63">
        <f t="shared" si="12"/>
        <v>28070.16</v>
      </c>
      <c r="AI84" s="64">
        <f t="shared" si="15"/>
        <v>315271.08</v>
      </c>
      <c r="AJ84" s="60">
        <f t="shared" si="13"/>
        <v>1552396.75</v>
      </c>
      <c r="AK84" s="59">
        <f t="shared" si="14"/>
        <v>1603499.66</v>
      </c>
      <c r="AL84" s="69">
        <f t="shared" si="16"/>
        <v>-51102.909999999916</v>
      </c>
    </row>
    <row r="85" spans="1:38" ht="14.4" thickBot="1" x14ac:dyDescent="0.3">
      <c r="A85" s="50" t="s">
        <v>397</v>
      </c>
      <c r="B85" s="50" t="s">
        <v>398</v>
      </c>
      <c r="C85" s="88">
        <v>3757</v>
      </c>
      <c r="D85" s="89" t="s">
        <v>769</v>
      </c>
      <c r="E85" s="56" t="s">
        <v>1880</v>
      </c>
      <c r="F85" s="123">
        <v>180324.92</v>
      </c>
      <c r="G85" s="123">
        <v>0</v>
      </c>
      <c r="H85" s="123">
        <v>32978.83</v>
      </c>
      <c r="I85" s="56">
        <v>1059528.77</v>
      </c>
      <c r="J85" s="56">
        <v>137890.54999999999</v>
      </c>
      <c r="M85" s="275">
        <v>21</v>
      </c>
      <c r="O85" s="56"/>
      <c r="P85" s="56"/>
      <c r="Q85" s="56">
        <v>1459.12</v>
      </c>
      <c r="R85" s="56">
        <v>1047464</v>
      </c>
      <c r="S85" s="100">
        <v>789892.1</v>
      </c>
      <c r="T85" s="100">
        <v>208597.5</v>
      </c>
      <c r="U85" s="100">
        <v>1582.52</v>
      </c>
      <c r="W85" s="100">
        <v>1209837.8999999999</v>
      </c>
      <c r="X85" s="100">
        <v>58615</v>
      </c>
      <c r="Y85" s="124">
        <v>1687917.9</v>
      </c>
      <c r="AA85" s="124">
        <v>2272</v>
      </c>
      <c r="AB85" s="124">
        <v>590088.36</v>
      </c>
      <c r="AC85" s="124">
        <v>131401.66</v>
      </c>
      <c r="AG85" s="99">
        <f t="shared" si="11"/>
        <v>213303.75</v>
      </c>
      <c r="AH85" s="63">
        <f t="shared" si="12"/>
        <v>21</v>
      </c>
      <c r="AI85" s="64">
        <f t="shared" si="15"/>
        <v>213282.75</v>
      </c>
      <c r="AJ85" s="60">
        <f t="shared" si="13"/>
        <v>2268525.02</v>
      </c>
      <c r="AK85" s="59">
        <f t="shared" si="14"/>
        <v>2411679.92</v>
      </c>
      <c r="AL85" s="69">
        <f t="shared" si="16"/>
        <v>-143154.89999999991</v>
      </c>
    </row>
    <row r="86" spans="1:38" ht="14.4" thickBot="1" x14ac:dyDescent="0.3">
      <c r="A86" s="50" t="s">
        <v>397</v>
      </c>
      <c r="B86" s="50" t="s">
        <v>398</v>
      </c>
      <c r="C86" s="88">
        <v>7605</v>
      </c>
      <c r="D86" s="89" t="s">
        <v>770</v>
      </c>
      <c r="E86" s="56" t="s">
        <v>1881</v>
      </c>
      <c r="F86" s="123">
        <v>328804.34999999998</v>
      </c>
      <c r="G86" s="123">
        <v>46043</v>
      </c>
      <c r="H86" s="123">
        <v>279056.84000000003</v>
      </c>
      <c r="I86" s="56">
        <v>3837453.83</v>
      </c>
      <c r="J86" s="56">
        <v>459897.28</v>
      </c>
      <c r="M86" s="275">
        <v>54</v>
      </c>
      <c r="N86" s="275">
        <v>178283.98</v>
      </c>
      <c r="O86" s="56"/>
      <c r="P86" s="56"/>
      <c r="Q86" s="56">
        <v>799571.73</v>
      </c>
      <c r="R86" s="56"/>
      <c r="S86" s="100">
        <v>2021276.01</v>
      </c>
      <c r="T86" s="100">
        <v>437817</v>
      </c>
      <c r="U86" s="100">
        <v>2473.96</v>
      </c>
      <c r="W86" s="100">
        <v>1456900</v>
      </c>
      <c r="X86" s="100">
        <v>22415</v>
      </c>
      <c r="Y86" s="124">
        <v>2595148</v>
      </c>
      <c r="Z86" s="124">
        <v>33744</v>
      </c>
      <c r="AA86" s="124">
        <v>36044</v>
      </c>
      <c r="AB86" s="124">
        <v>963658.32</v>
      </c>
      <c r="AC86" s="124">
        <v>448277.08</v>
      </c>
      <c r="AF86" s="124">
        <v>107314</v>
      </c>
      <c r="AG86" s="99">
        <f t="shared" si="11"/>
        <v>653904.18999999994</v>
      </c>
      <c r="AH86" s="63">
        <f t="shared" si="12"/>
        <v>178337.98</v>
      </c>
      <c r="AI86" s="64">
        <f t="shared" si="15"/>
        <v>475566.20999999996</v>
      </c>
      <c r="AJ86" s="60">
        <f t="shared" si="13"/>
        <v>3940881.9699999997</v>
      </c>
      <c r="AK86" s="59">
        <f t="shared" si="14"/>
        <v>4184185.4</v>
      </c>
      <c r="AL86" s="69">
        <f t="shared" si="16"/>
        <v>-243303.43000000017</v>
      </c>
    </row>
    <row r="87" spans="1:38" ht="14.4" thickBot="1" x14ac:dyDescent="0.3">
      <c r="A87" s="50" t="s">
        <v>397</v>
      </c>
      <c r="B87" s="50" t="s">
        <v>398</v>
      </c>
      <c r="C87" s="88">
        <v>7029</v>
      </c>
      <c r="D87" s="89" t="s">
        <v>771</v>
      </c>
      <c r="E87" s="56" t="s">
        <v>1882</v>
      </c>
      <c r="F87" s="123">
        <v>582663.13</v>
      </c>
      <c r="G87" s="123">
        <v>0</v>
      </c>
      <c r="H87" s="123">
        <v>59463.92</v>
      </c>
      <c r="I87" s="56">
        <v>1213222.43</v>
      </c>
      <c r="J87" s="56">
        <v>337830.96</v>
      </c>
      <c r="N87" s="275">
        <v>0.28000000000000003</v>
      </c>
      <c r="O87" s="56"/>
      <c r="P87" s="56"/>
      <c r="Q87" s="56">
        <v>2127.62</v>
      </c>
      <c r="R87" s="56">
        <v>1212550.31</v>
      </c>
      <c r="S87" s="100">
        <v>3266981.62</v>
      </c>
      <c r="T87" s="100">
        <v>246236</v>
      </c>
      <c r="U87" s="100">
        <v>4650.38</v>
      </c>
      <c r="W87" s="100">
        <v>2271700</v>
      </c>
      <c r="X87" s="100">
        <v>35000</v>
      </c>
      <c r="Y87" s="124">
        <v>3652780</v>
      </c>
      <c r="Z87" s="124">
        <v>54000</v>
      </c>
      <c r="AA87" s="124">
        <v>7855</v>
      </c>
      <c r="AB87" s="124">
        <v>1515179.8</v>
      </c>
      <c r="AC87" s="124">
        <v>266749.68</v>
      </c>
      <c r="AG87" s="99">
        <f t="shared" si="11"/>
        <v>642127.05000000005</v>
      </c>
      <c r="AH87" s="63">
        <f t="shared" si="12"/>
        <v>0.28000000000000003</v>
      </c>
      <c r="AI87" s="64">
        <f t="shared" si="15"/>
        <v>642126.77</v>
      </c>
      <c r="AJ87" s="60">
        <f t="shared" si="13"/>
        <v>5824568</v>
      </c>
      <c r="AK87" s="59">
        <f t="shared" si="14"/>
        <v>5496564.4799999995</v>
      </c>
      <c r="AL87" s="69">
        <f t="shared" si="16"/>
        <v>328003.52000000048</v>
      </c>
    </row>
    <row r="88" spans="1:38" ht="14.4" thickBot="1" x14ac:dyDescent="0.3">
      <c r="A88" s="50" t="s">
        <v>397</v>
      </c>
      <c r="B88" s="50" t="s">
        <v>398</v>
      </c>
      <c r="C88" s="88">
        <v>4650</v>
      </c>
      <c r="D88" s="89" t="s">
        <v>772</v>
      </c>
      <c r="E88" s="56" t="s">
        <v>1883</v>
      </c>
      <c r="F88" s="123">
        <v>403768.26</v>
      </c>
      <c r="G88" s="123">
        <v>0</v>
      </c>
      <c r="H88" s="123">
        <v>84987.02</v>
      </c>
      <c r="I88" s="56">
        <v>3288798.04</v>
      </c>
      <c r="J88" s="56">
        <v>119764.78</v>
      </c>
      <c r="M88" s="275">
        <v>131988</v>
      </c>
      <c r="O88" s="56"/>
      <c r="P88" s="56"/>
      <c r="Q88" s="56">
        <v>102558.8</v>
      </c>
      <c r="R88" s="56">
        <v>1047464</v>
      </c>
      <c r="S88" s="100">
        <v>1221174.43</v>
      </c>
      <c r="T88" s="100">
        <v>120000</v>
      </c>
      <c r="U88" s="100">
        <v>2055.0700000000002</v>
      </c>
      <c r="W88" s="100">
        <v>1565412.3</v>
      </c>
      <c r="X88" s="100">
        <v>23615</v>
      </c>
      <c r="Y88" s="124">
        <v>2361932.2999999998</v>
      </c>
      <c r="AA88" s="124">
        <v>4060</v>
      </c>
      <c r="AB88" s="124">
        <v>673002.31</v>
      </c>
      <c r="AC88" s="124">
        <v>250188.63</v>
      </c>
      <c r="AF88" s="124">
        <v>54360</v>
      </c>
      <c r="AG88" s="99">
        <f t="shared" si="11"/>
        <v>488755.28</v>
      </c>
      <c r="AH88" s="63">
        <f t="shared" si="12"/>
        <v>131988</v>
      </c>
      <c r="AI88" s="64">
        <f t="shared" si="15"/>
        <v>356767.28</v>
      </c>
      <c r="AJ88" s="60">
        <f t="shared" si="13"/>
        <v>2932256.8</v>
      </c>
      <c r="AK88" s="59">
        <f t="shared" si="14"/>
        <v>3343543.2399999998</v>
      </c>
      <c r="AL88" s="69">
        <f t="shared" si="16"/>
        <v>-411286.43999999994</v>
      </c>
    </row>
    <row r="89" spans="1:38" ht="14.4" thickBot="1" x14ac:dyDescent="0.3">
      <c r="A89" s="50" t="s">
        <v>397</v>
      </c>
      <c r="B89" s="50" t="s">
        <v>398</v>
      </c>
      <c r="C89" s="88">
        <v>3899</v>
      </c>
      <c r="D89" s="89" t="s">
        <v>773</v>
      </c>
      <c r="E89" s="56" t="s">
        <v>1884</v>
      </c>
      <c r="F89" s="123">
        <v>216680.98</v>
      </c>
      <c r="G89" s="123">
        <v>2300</v>
      </c>
      <c r="H89" s="123">
        <v>408205.4</v>
      </c>
      <c r="I89" s="56">
        <v>1891411.42</v>
      </c>
      <c r="J89" s="56">
        <v>239002.43</v>
      </c>
      <c r="K89" s="275">
        <v>0</v>
      </c>
      <c r="O89" s="56">
        <v>124684</v>
      </c>
      <c r="P89" s="56"/>
      <c r="Q89" s="56">
        <v>2134928.65</v>
      </c>
      <c r="R89" s="56"/>
      <c r="S89" s="100">
        <v>974663.98</v>
      </c>
      <c r="T89" s="100">
        <v>181699.64</v>
      </c>
      <c r="U89" s="100">
        <v>976.42</v>
      </c>
      <c r="W89" s="100">
        <v>1023000</v>
      </c>
      <c r="X89" s="100">
        <v>23215</v>
      </c>
      <c r="Y89" s="124">
        <v>1759011</v>
      </c>
      <c r="AA89" s="124">
        <v>7580</v>
      </c>
      <c r="AB89" s="124">
        <v>507858.86</v>
      </c>
      <c r="AC89" s="124">
        <v>-621821.4</v>
      </c>
      <c r="AG89" s="99">
        <f t="shared" si="11"/>
        <v>627186.38</v>
      </c>
      <c r="AH89" s="63">
        <f t="shared" si="12"/>
        <v>0</v>
      </c>
      <c r="AI89" s="64">
        <f t="shared" si="15"/>
        <v>627186.38</v>
      </c>
      <c r="AJ89" s="60">
        <f t="shared" si="13"/>
        <v>2203555.04</v>
      </c>
      <c r="AK89" s="59">
        <f t="shared" si="14"/>
        <v>1652628.46</v>
      </c>
      <c r="AL89" s="69">
        <f t="shared" si="16"/>
        <v>550926.58000000007</v>
      </c>
    </row>
    <row r="90" spans="1:38" ht="14.4" thickBot="1" x14ac:dyDescent="0.3">
      <c r="A90" s="50" t="s">
        <v>397</v>
      </c>
      <c r="B90" s="50" t="s">
        <v>398</v>
      </c>
      <c r="C90" s="88">
        <v>1800</v>
      </c>
      <c r="D90" s="89" t="s">
        <v>774</v>
      </c>
      <c r="E90" s="56" t="s">
        <v>1885</v>
      </c>
      <c r="F90" s="123">
        <v>128099.98</v>
      </c>
      <c r="G90" s="123">
        <v>17112.5</v>
      </c>
      <c r="H90" s="123">
        <v>42178.04</v>
      </c>
      <c r="I90" s="56">
        <v>319247.33</v>
      </c>
      <c r="J90" s="56">
        <v>79179.55</v>
      </c>
      <c r="K90" s="275">
        <v>0</v>
      </c>
      <c r="L90" s="275">
        <v>30483</v>
      </c>
      <c r="M90" s="275">
        <v>23215</v>
      </c>
      <c r="O90" s="56"/>
      <c r="P90" s="56"/>
      <c r="Q90" s="56">
        <v>-77985</v>
      </c>
      <c r="R90" s="56">
        <v>1047464</v>
      </c>
      <c r="S90" s="100">
        <v>444702.76</v>
      </c>
      <c r="T90" s="100">
        <v>43975</v>
      </c>
      <c r="U90" s="100">
        <v>779.45</v>
      </c>
      <c r="W90" s="100">
        <v>504160</v>
      </c>
      <c r="Y90" s="124">
        <v>697815</v>
      </c>
      <c r="Z90" s="124">
        <v>4220</v>
      </c>
      <c r="AB90" s="124">
        <v>253764.49</v>
      </c>
      <c r="AC90" s="124">
        <v>102869.48</v>
      </c>
      <c r="AG90" s="99">
        <f t="shared" si="11"/>
        <v>187390.52</v>
      </c>
      <c r="AH90" s="63">
        <f t="shared" si="12"/>
        <v>53698</v>
      </c>
      <c r="AI90" s="64">
        <f t="shared" si="15"/>
        <v>133692.51999999999</v>
      </c>
      <c r="AJ90" s="60">
        <f t="shared" si="13"/>
        <v>993617.21</v>
      </c>
      <c r="AK90" s="59">
        <f t="shared" si="14"/>
        <v>1058668.97</v>
      </c>
      <c r="AL90" s="69">
        <f t="shared" si="16"/>
        <v>-65051.760000000009</v>
      </c>
    </row>
    <row r="91" spans="1:38" ht="14.4" thickBot="1" x14ac:dyDescent="0.3">
      <c r="A91" s="50" t="s">
        <v>397</v>
      </c>
      <c r="B91" s="50" t="s">
        <v>398</v>
      </c>
      <c r="C91" s="88">
        <v>5876</v>
      </c>
      <c r="D91" s="89" t="s">
        <v>775</v>
      </c>
      <c r="E91" s="56" t="s">
        <v>1886</v>
      </c>
      <c r="F91" s="123">
        <v>344824.33</v>
      </c>
      <c r="G91" s="123">
        <v>0</v>
      </c>
      <c r="H91" s="123">
        <v>318256.34000000003</v>
      </c>
      <c r="I91" s="56">
        <v>8798463.8399999999</v>
      </c>
      <c r="J91" s="56">
        <v>197136.08</v>
      </c>
      <c r="K91" s="275">
        <v>21000</v>
      </c>
      <c r="L91" s="275">
        <v>46425</v>
      </c>
      <c r="M91" s="275">
        <v>231481</v>
      </c>
      <c r="N91" s="275">
        <v>0.27</v>
      </c>
      <c r="O91" s="56"/>
      <c r="P91" s="56"/>
      <c r="Q91" s="56">
        <v>101619.83</v>
      </c>
      <c r="R91" s="56">
        <v>1215671.21</v>
      </c>
      <c r="S91" s="100">
        <v>1378492.24</v>
      </c>
      <c r="U91" s="100">
        <v>1660.64</v>
      </c>
      <c r="W91" s="100">
        <v>1878360</v>
      </c>
      <c r="Y91" s="124">
        <v>2696220</v>
      </c>
      <c r="AA91" s="124">
        <v>3760</v>
      </c>
      <c r="AB91" s="124">
        <v>603699.34</v>
      </c>
      <c r="AC91" s="124">
        <v>234369.02</v>
      </c>
      <c r="AF91" s="124">
        <v>52098</v>
      </c>
      <c r="AG91" s="99">
        <f t="shared" si="11"/>
        <v>663080.67000000004</v>
      </c>
      <c r="AH91" s="63">
        <f t="shared" si="12"/>
        <v>298906.27</v>
      </c>
      <c r="AI91" s="64">
        <f t="shared" si="15"/>
        <v>364174.4</v>
      </c>
      <c r="AJ91" s="60">
        <f t="shared" si="13"/>
        <v>3258512.88</v>
      </c>
      <c r="AK91" s="59">
        <f t="shared" si="14"/>
        <v>3590146.36</v>
      </c>
      <c r="AL91" s="69">
        <f t="shared" si="16"/>
        <v>-331633.48</v>
      </c>
    </row>
    <row r="92" spans="1:38" ht="14.4" thickBot="1" x14ac:dyDescent="0.3">
      <c r="A92" s="50" t="s">
        <v>397</v>
      </c>
      <c r="B92" s="50" t="s">
        <v>398</v>
      </c>
      <c r="C92" s="88">
        <v>1689</v>
      </c>
      <c r="D92" s="89" t="s">
        <v>776</v>
      </c>
      <c r="E92" s="56" t="s">
        <v>1887</v>
      </c>
      <c r="F92" s="123">
        <v>157416.65</v>
      </c>
      <c r="G92" s="123">
        <v>35289</v>
      </c>
      <c r="H92" s="123">
        <v>27992.2</v>
      </c>
      <c r="I92" s="56">
        <v>1132175.8799999999</v>
      </c>
      <c r="J92" s="56">
        <v>93442.34</v>
      </c>
      <c r="K92" s="275">
        <v>23140</v>
      </c>
      <c r="L92" s="275">
        <v>20086.36</v>
      </c>
      <c r="M92" s="275">
        <v>18</v>
      </c>
      <c r="N92" s="275">
        <v>18.64</v>
      </c>
      <c r="O92" s="56">
        <v>23615</v>
      </c>
      <c r="P92" s="56">
        <v>-134642.35</v>
      </c>
      <c r="Q92" s="56">
        <v>-138294.18</v>
      </c>
      <c r="R92" s="56">
        <v>1849378.08</v>
      </c>
      <c r="S92" s="100">
        <v>548947.24</v>
      </c>
      <c r="W92" s="100">
        <v>1253010</v>
      </c>
      <c r="X92" s="100">
        <v>382</v>
      </c>
      <c r="Y92" s="124">
        <v>1428787</v>
      </c>
      <c r="AB92" s="124">
        <v>375113.88</v>
      </c>
      <c r="AC92" s="124">
        <v>193003.84</v>
      </c>
      <c r="AG92" s="99">
        <f t="shared" si="11"/>
        <v>220697.85</v>
      </c>
      <c r="AH92" s="63">
        <f t="shared" si="12"/>
        <v>43263</v>
      </c>
      <c r="AI92" s="64">
        <f t="shared" si="15"/>
        <v>177434.85</v>
      </c>
      <c r="AJ92" s="60">
        <f t="shared" si="13"/>
        <v>1802339.24</v>
      </c>
      <c r="AK92" s="59">
        <f t="shared" si="14"/>
        <v>1996904.72</v>
      </c>
      <c r="AL92" s="69">
        <f t="shared" si="16"/>
        <v>-194565.47999999998</v>
      </c>
    </row>
    <row r="93" spans="1:38" ht="14.4" thickBot="1" x14ac:dyDescent="0.3">
      <c r="A93" s="50" t="s">
        <v>397</v>
      </c>
      <c r="B93" s="50" t="s">
        <v>398</v>
      </c>
      <c r="C93" s="88">
        <v>3572</v>
      </c>
      <c r="D93" s="89" t="s">
        <v>777</v>
      </c>
      <c r="E93" s="56" t="s">
        <v>1888</v>
      </c>
      <c r="F93" s="123">
        <v>246016.03</v>
      </c>
      <c r="G93" s="123">
        <v>42160.3</v>
      </c>
      <c r="H93" s="123">
        <v>22166.1</v>
      </c>
      <c r="I93" s="56">
        <v>1525926.35</v>
      </c>
      <c r="J93" s="56">
        <v>166360.15</v>
      </c>
      <c r="K93" s="275">
        <v>85990</v>
      </c>
      <c r="L93" s="275">
        <v>45001.71</v>
      </c>
      <c r="N93" s="275">
        <v>546.67999999999995</v>
      </c>
      <c r="O93" s="56"/>
      <c r="P93" s="56"/>
      <c r="Q93" s="56">
        <v>2101074.19</v>
      </c>
      <c r="R93" s="56">
        <v>281440</v>
      </c>
      <c r="S93" s="100">
        <v>832465.76</v>
      </c>
      <c r="T93" s="100">
        <v>151279</v>
      </c>
      <c r="U93" s="100">
        <v>1431.38</v>
      </c>
      <c r="Y93" s="124">
        <v>637140</v>
      </c>
      <c r="AB93" s="124">
        <v>519656.85</v>
      </c>
      <c r="AC93" s="124">
        <v>310034.94</v>
      </c>
      <c r="AG93" s="99">
        <f t="shared" si="11"/>
        <v>310342.43</v>
      </c>
      <c r="AH93" s="63">
        <f t="shared" si="12"/>
        <v>131538.38999999998</v>
      </c>
      <c r="AI93" s="64">
        <f t="shared" si="15"/>
        <v>178804.04</v>
      </c>
      <c r="AJ93" s="60">
        <f t="shared" si="13"/>
        <v>985176.14</v>
      </c>
      <c r="AK93" s="59">
        <f t="shared" si="14"/>
        <v>1466831.79</v>
      </c>
      <c r="AL93" s="69">
        <f t="shared" si="16"/>
        <v>-481655.65</v>
      </c>
    </row>
    <row r="94" spans="1:38" ht="14.4" thickBot="1" x14ac:dyDescent="0.3">
      <c r="A94" s="50" t="s">
        <v>397</v>
      </c>
      <c r="B94" s="50" t="s">
        <v>398</v>
      </c>
      <c r="C94" s="88">
        <v>3222</v>
      </c>
      <c r="D94" s="89" t="s">
        <v>778</v>
      </c>
      <c r="E94" s="56" t="s">
        <v>1889</v>
      </c>
      <c r="F94" s="123">
        <v>190172.51</v>
      </c>
      <c r="G94" s="123">
        <v>3880</v>
      </c>
      <c r="H94" s="123">
        <v>185215.43</v>
      </c>
      <c r="I94" s="56">
        <v>3435858.2</v>
      </c>
      <c r="J94" s="56">
        <v>558609.28</v>
      </c>
      <c r="K94" s="275">
        <v>0</v>
      </c>
      <c r="M94" s="275">
        <v>17916.5</v>
      </c>
      <c r="N94" s="275">
        <v>57.22</v>
      </c>
      <c r="O94" s="56"/>
      <c r="P94" s="56"/>
      <c r="Q94" s="56">
        <v>-31164.560000000001</v>
      </c>
      <c r="R94" s="56">
        <v>2812906.16</v>
      </c>
      <c r="S94" s="100">
        <v>803799.49</v>
      </c>
      <c r="U94" s="100">
        <v>1072.82</v>
      </c>
      <c r="W94" s="100">
        <v>1821010</v>
      </c>
      <c r="Y94" s="124">
        <v>2108079</v>
      </c>
      <c r="Z94" s="124">
        <v>24000</v>
      </c>
      <c r="AA94" s="124">
        <v>3954</v>
      </c>
      <c r="AB94" s="124">
        <v>524005.38</v>
      </c>
      <c r="AC94" s="124">
        <v>463769.66</v>
      </c>
      <c r="AG94" s="99">
        <f t="shared" si="11"/>
        <v>379267.94</v>
      </c>
      <c r="AH94" s="63">
        <f t="shared" si="12"/>
        <v>17973.72</v>
      </c>
      <c r="AI94" s="64">
        <f t="shared" si="15"/>
        <v>361294.22</v>
      </c>
      <c r="AJ94" s="60">
        <f t="shared" si="13"/>
        <v>2625882.31</v>
      </c>
      <c r="AK94" s="59">
        <f t="shared" si="14"/>
        <v>3123808.04</v>
      </c>
      <c r="AL94" s="69">
        <f t="shared" si="16"/>
        <v>-497925.73</v>
      </c>
    </row>
    <row r="95" spans="1:38" ht="14.4" thickBot="1" x14ac:dyDescent="0.3">
      <c r="A95" s="50" t="s">
        <v>397</v>
      </c>
      <c r="B95" s="50" t="s">
        <v>398</v>
      </c>
      <c r="C95" s="88">
        <v>3078</v>
      </c>
      <c r="D95" s="89" t="s">
        <v>779</v>
      </c>
      <c r="E95" s="56" t="s">
        <v>1890</v>
      </c>
      <c r="F95" s="123">
        <v>147563.89000000001</v>
      </c>
      <c r="G95" s="123">
        <v>4082.5</v>
      </c>
      <c r="H95" s="123">
        <v>4827.92</v>
      </c>
      <c r="I95" s="56">
        <v>3466848.24</v>
      </c>
      <c r="J95" s="56">
        <v>110980.75</v>
      </c>
      <c r="K95" s="275">
        <v>91570</v>
      </c>
      <c r="L95" s="275">
        <v>250</v>
      </c>
      <c r="M95" s="275">
        <v>18395</v>
      </c>
      <c r="O95" s="56">
        <v>8108</v>
      </c>
      <c r="P95" s="56"/>
      <c r="Q95" s="56">
        <v>3048946.33</v>
      </c>
      <c r="R95" s="56">
        <v>1047464</v>
      </c>
      <c r="S95" s="100">
        <v>712499.58</v>
      </c>
      <c r="T95" s="100">
        <v>122600</v>
      </c>
      <c r="U95" s="100">
        <v>1024.21</v>
      </c>
      <c r="W95" s="100">
        <v>1057380</v>
      </c>
      <c r="Y95" s="124">
        <v>1544687</v>
      </c>
      <c r="AA95" s="124">
        <v>16594</v>
      </c>
      <c r="AB95" s="124">
        <v>584650.07999999996</v>
      </c>
      <c r="AC95" s="124">
        <v>208258.74</v>
      </c>
      <c r="AG95" s="99">
        <f t="shared" si="11"/>
        <v>156474.31000000003</v>
      </c>
      <c r="AH95" s="63">
        <f t="shared" si="12"/>
        <v>110215</v>
      </c>
      <c r="AI95" s="64">
        <f t="shared" si="15"/>
        <v>46259.310000000027</v>
      </c>
      <c r="AJ95" s="60">
        <f t="shared" si="13"/>
        <v>1893503.79</v>
      </c>
      <c r="AK95" s="59">
        <f t="shared" si="14"/>
        <v>2354189.8200000003</v>
      </c>
      <c r="AL95" s="69">
        <f t="shared" si="16"/>
        <v>-460686.03000000026</v>
      </c>
    </row>
    <row r="96" spans="1:38" ht="14.4" thickBot="1" x14ac:dyDescent="0.3">
      <c r="A96" s="50" t="s">
        <v>397</v>
      </c>
      <c r="B96" s="50" t="s">
        <v>398</v>
      </c>
      <c r="C96" s="88">
        <v>4264</v>
      </c>
      <c r="D96" s="89" t="s">
        <v>780</v>
      </c>
      <c r="E96" s="56" t="s">
        <v>1891</v>
      </c>
      <c r="F96" s="123">
        <v>156507.29999999999</v>
      </c>
      <c r="G96" s="123">
        <v>0</v>
      </c>
      <c r="H96" s="123">
        <v>32457.15</v>
      </c>
      <c r="I96" s="56">
        <v>1079688.72</v>
      </c>
      <c r="J96" s="56">
        <v>512893.61</v>
      </c>
      <c r="K96" s="275">
        <v>0</v>
      </c>
      <c r="M96" s="275">
        <v>23615</v>
      </c>
      <c r="O96" s="56"/>
      <c r="P96" s="56"/>
      <c r="Q96" s="56">
        <v>1988784.71</v>
      </c>
      <c r="R96" s="56"/>
      <c r="S96" s="100">
        <v>1542548.59</v>
      </c>
      <c r="T96" s="100">
        <v>190325</v>
      </c>
      <c r="U96" s="100">
        <v>2484.1999999999998</v>
      </c>
      <c r="X96" s="100">
        <v>35000</v>
      </c>
      <c r="Y96" s="124">
        <v>955996</v>
      </c>
      <c r="AB96" s="124">
        <v>769808.33</v>
      </c>
      <c r="AC96" s="124">
        <v>210452.39</v>
      </c>
      <c r="AG96" s="99">
        <f t="shared" si="11"/>
        <v>188964.44999999998</v>
      </c>
      <c r="AH96" s="63">
        <f t="shared" si="12"/>
        <v>23615</v>
      </c>
      <c r="AI96" s="64">
        <f t="shared" si="15"/>
        <v>165349.44999999998</v>
      </c>
      <c r="AJ96" s="60">
        <f t="shared" si="13"/>
        <v>1770357.79</v>
      </c>
      <c r="AK96" s="59">
        <f t="shared" si="14"/>
        <v>1936256.7200000002</v>
      </c>
      <c r="AL96" s="69">
        <f t="shared" si="16"/>
        <v>-165898.93000000017</v>
      </c>
    </row>
    <row r="97" spans="1:38" ht="14.4" thickBot="1" x14ac:dyDescent="0.3">
      <c r="A97" s="50" t="s">
        <v>397</v>
      </c>
      <c r="B97" s="50" t="s">
        <v>398</v>
      </c>
      <c r="C97" s="88">
        <v>5763</v>
      </c>
      <c r="D97" s="89" t="s">
        <v>781</v>
      </c>
      <c r="E97" s="56" t="s">
        <v>1892</v>
      </c>
      <c r="F97" s="123">
        <v>490904.27</v>
      </c>
      <c r="G97" s="123">
        <v>4260</v>
      </c>
      <c r="H97" s="123">
        <v>301702.59999999998</v>
      </c>
      <c r="I97" s="56">
        <v>900579.83</v>
      </c>
      <c r="J97" s="56">
        <v>374471.6</v>
      </c>
      <c r="K97" s="275">
        <v>217370</v>
      </c>
      <c r="N97" s="275">
        <v>1176.77</v>
      </c>
      <c r="O97" s="56"/>
      <c r="P97" s="56"/>
      <c r="Q97" s="56">
        <v>-3177636.59</v>
      </c>
      <c r="R97" s="56">
        <v>613325.81999999995</v>
      </c>
      <c r="S97" s="100">
        <v>1102405.03</v>
      </c>
      <c r="U97" s="100">
        <v>1153.5</v>
      </c>
      <c r="W97" s="100">
        <v>600050</v>
      </c>
      <c r="X97" s="100">
        <v>23615</v>
      </c>
      <c r="Y97" s="124">
        <v>1576548</v>
      </c>
      <c r="AA97" s="124">
        <v>30864</v>
      </c>
      <c r="AB97" s="124">
        <v>456002.7</v>
      </c>
      <c r="AC97" s="124">
        <v>100646.33</v>
      </c>
      <c r="AG97" s="99">
        <f t="shared" si="11"/>
        <v>796866.87</v>
      </c>
      <c r="AH97" s="63">
        <f t="shared" si="12"/>
        <v>218546.77</v>
      </c>
      <c r="AI97" s="64">
        <f t="shared" si="15"/>
        <v>578320.1</v>
      </c>
      <c r="AJ97" s="60">
        <f t="shared" si="13"/>
        <v>1727223.53</v>
      </c>
      <c r="AK97" s="59">
        <f t="shared" si="14"/>
        <v>2164061.0299999998</v>
      </c>
      <c r="AL97" s="69">
        <f t="shared" si="16"/>
        <v>-436837.49999999977</v>
      </c>
    </row>
    <row r="98" spans="1:38" ht="14.4" thickBot="1" x14ac:dyDescent="0.3">
      <c r="A98" s="50" t="s">
        <v>397</v>
      </c>
      <c r="B98" s="50" t="s">
        <v>398</v>
      </c>
      <c r="C98" s="88">
        <v>3934</v>
      </c>
      <c r="D98" s="89" t="s">
        <v>782</v>
      </c>
      <c r="E98" s="56" t="s">
        <v>1893</v>
      </c>
      <c r="F98" s="123">
        <v>404374.34</v>
      </c>
      <c r="G98" s="123">
        <v>0</v>
      </c>
      <c r="H98" s="123">
        <v>85454.93</v>
      </c>
      <c r="I98" s="56">
        <v>1069178.31</v>
      </c>
      <c r="J98" s="56">
        <v>91136.25</v>
      </c>
      <c r="O98" s="56"/>
      <c r="P98" s="56"/>
      <c r="Q98" s="56">
        <v>-326172.19</v>
      </c>
      <c r="R98" s="56">
        <v>1790978.12</v>
      </c>
      <c r="S98" s="100">
        <v>1222019.3899999999</v>
      </c>
      <c r="T98" s="100">
        <v>49966</v>
      </c>
      <c r="U98" s="100">
        <v>1959.48</v>
      </c>
      <c r="W98" s="100">
        <v>1575212.4</v>
      </c>
      <c r="Y98" s="124">
        <v>2035512.4</v>
      </c>
      <c r="AA98" s="124">
        <v>27942</v>
      </c>
      <c r="AB98" s="124">
        <v>517960.35</v>
      </c>
      <c r="AC98" s="124">
        <v>219163.81</v>
      </c>
      <c r="AF98" s="124">
        <v>596</v>
      </c>
      <c r="AG98" s="99">
        <f t="shared" si="11"/>
        <v>489829.27</v>
      </c>
      <c r="AH98" s="63">
        <f t="shared" si="12"/>
        <v>0</v>
      </c>
      <c r="AI98" s="64">
        <f t="shared" si="15"/>
        <v>489829.27</v>
      </c>
      <c r="AJ98" s="60">
        <f t="shared" si="13"/>
        <v>2849157.2699999996</v>
      </c>
      <c r="AK98" s="59">
        <f t="shared" si="14"/>
        <v>2801174.56</v>
      </c>
      <c r="AL98" s="69">
        <f t="shared" si="16"/>
        <v>47982.709999999497</v>
      </c>
    </row>
    <row r="99" spans="1:38" ht="14.4" thickBot="1" x14ac:dyDescent="0.3">
      <c r="A99" s="50" t="s">
        <v>397</v>
      </c>
      <c r="B99" s="50" t="s">
        <v>398</v>
      </c>
      <c r="C99" s="88">
        <v>5633</v>
      </c>
      <c r="D99" s="89" t="s">
        <v>783</v>
      </c>
      <c r="E99" s="56" t="s">
        <v>1894</v>
      </c>
      <c r="F99" s="123">
        <v>750859.16</v>
      </c>
      <c r="G99" s="123">
        <v>88000</v>
      </c>
      <c r="H99" s="123">
        <v>57764.55</v>
      </c>
      <c r="I99" s="56">
        <v>4169608.77</v>
      </c>
      <c r="J99" s="56">
        <v>1360574.77</v>
      </c>
      <c r="K99" s="275">
        <v>0</v>
      </c>
      <c r="N99" s="275">
        <v>0</v>
      </c>
      <c r="O99" s="56">
        <v>164284</v>
      </c>
      <c r="P99" s="56"/>
      <c r="Q99" s="56">
        <v>-78734.27</v>
      </c>
      <c r="R99" s="56">
        <v>1047464</v>
      </c>
      <c r="S99" s="100">
        <v>2018890.23</v>
      </c>
      <c r="T99" s="100">
        <v>220879</v>
      </c>
      <c r="U99" s="100">
        <v>1837.84</v>
      </c>
      <c r="W99" s="100">
        <v>1636840</v>
      </c>
      <c r="X99" s="100">
        <v>61950</v>
      </c>
      <c r="Y99" s="124">
        <v>2513818.35</v>
      </c>
      <c r="AB99" s="124">
        <v>854370.69</v>
      </c>
      <c r="AC99" s="124">
        <v>712266.12</v>
      </c>
      <c r="AG99" s="99">
        <f t="shared" si="11"/>
        <v>896623.71000000008</v>
      </c>
      <c r="AH99" s="63">
        <f t="shared" si="12"/>
        <v>0</v>
      </c>
      <c r="AI99" s="64">
        <f t="shared" si="15"/>
        <v>896623.71000000008</v>
      </c>
      <c r="AJ99" s="60">
        <f t="shared" si="13"/>
        <v>3940397.07</v>
      </c>
      <c r="AK99" s="59">
        <f t="shared" si="14"/>
        <v>4080455.16</v>
      </c>
      <c r="AL99" s="69">
        <f t="shared" si="16"/>
        <v>-140058.09000000032</v>
      </c>
    </row>
    <row r="100" spans="1:38" ht="14.4" thickBot="1" x14ac:dyDescent="0.3">
      <c r="A100" s="50" t="s">
        <v>397</v>
      </c>
      <c r="B100" s="50" t="s">
        <v>398</v>
      </c>
      <c r="C100" s="88">
        <v>3215</v>
      </c>
      <c r="D100" s="89" t="s">
        <v>784</v>
      </c>
      <c r="E100" s="56" t="s">
        <v>1895</v>
      </c>
      <c r="F100" s="123">
        <v>165882.01999999999</v>
      </c>
      <c r="G100" s="123">
        <v>0</v>
      </c>
      <c r="H100" s="123">
        <v>91671.17</v>
      </c>
      <c r="I100" s="56">
        <v>1055763.1000000001</v>
      </c>
      <c r="J100" s="56">
        <v>151252.35</v>
      </c>
      <c r="K100" s="275">
        <v>12400</v>
      </c>
      <c r="M100" s="275">
        <v>40750</v>
      </c>
      <c r="N100" s="275">
        <v>57.67</v>
      </c>
      <c r="O100" s="56">
        <v>151225</v>
      </c>
      <c r="P100" s="56"/>
      <c r="Q100" s="56">
        <v>18993.45</v>
      </c>
      <c r="R100" s="56">
        <v>1768225.65</v>
      </c>
      <c r="S100" s="100">
        <v>1265579.71</v>
      </c>
      <c r="T100" s="100">
        <v>70069</v>
      </c>
      <c r="U100" s="100">
        <v>798.67</v>
      </c>
      <c r="X100" s="100">
        <v>21095</v>
      </c>
      <c r="Y100" s="124">
        <v>655141</v>
      </c>
      <c r="AA100" s="124">
        <v>27024</v>
      </c>
      <c r="AB100" s="124">
        <v>550542.42000000004</v>
      </c>
      <c r="AC100" s="124">
        <v>220686.65</v>
      </c>
      <c r="AG100" s="99">
        <f t="shared" ref="AG100:AG130" si="17">SUM(F100:H100)</f>
        <v>257553.19</v>
      </c>
      <c r="AH100" s="63">
        <f t="shared" ref="AH100:AH130" si="18">SUM(K100:N100)</f>
        <v>53207.67</v>
      </c>
      <c r="AI100" s="64">
        <f t="shared" si="15"/>
        <v>204345.52000000002</v>
      </c>
      <c r="AJ100" s="60">
        <f t="shared" ref="AJ100:AJ130" si="19">SUM(S100:X100)</f>
        <v>1357542.38</v>
      </c>
      <c r="AK100" s="59">
        <f t="shared" ref="AK100:AK130" si="20">SUM(Y100:AF100)</f>
        <v>1453394.0699999998</v>
      </c>
      <c r="AL100" s="69">
        <f t="shared" si="16"/>
        <v>-95851.689999999944</v>
      </c>
    </row>
    <row r="101" spans="1:38" ht="14.4" thickBot="1" x14ac:dyDescent="0.3">
      <c r="A101" s="50" t="s">
        <v>397</v>
      </c>
      <c r="B101" s="50" t="s">
        <v>398</v>
      </c>
      <c r="C101" s="88">
        <v>4457</v>
      </c>
      <c r="D101" s="89" t="s">
        <v>785</v>
      </c>
      <c r="E101" s="56" t="s">
        <v>1925</v>
      </c>
      <c r="F101" s="123">
        <v>218905.73</v>
      </c>
      <c r="G101" s="123">
        <v>0</v>
      </c>
      <c r="H101" s="123">
        <v>46700.06</v>
      </c>
      <c r="I101" s="56">
        <v>990086.1</v>
      </c>
      <c r="J101" s="56">
        <v>117512.98</v>
      </c>
      <c r="K101" s="275">
        <v>4930</v>
      </c>
      <c r="O101" s="56"/>
      <c r="P101" s="56"/>
      <c r="Q101" s="56"/>
      <c r="R101" s="56">
        <v>1440650.38</v>
      </c>
      <c r="S101" s="100">
        <v>1142458.08</v>
      </c>
      <c r="T101" s="100">
        <v>173692</v>
      </c>
      <c r="U101" s="100">
        <v>1800.07</v>
      </c>
      <c r="W101" s="100">
        <v>2132040</v>
      </c>
      <c r="Y101" s="124">
        <v>2690560</v>
      </c>
      <c r="AA101" s="124">
        <v>9966</v>
      </c>
      <c r="AB101" s="124">
        <v>846653.55</v>
      </c>
      <c r="AC101" s="124">
        <v>258440.33</v>
      </c>
      <c r="AG101" s="99">
        <f t="shared" si="17"/>
        <v>265605.79000000004</v>
      </c>
      <c r="AH101" s="63">
        <f t="shared" si="18"/>
        <v>4930</v>
      </c>
      <c r="AI101" s="64">
        <f t="shared" si="15"/>
        <v>260675.79000000004</v>
      </c>
      <c r="AJ101" s="60">
        <f t="shared" si="19"/>
        <v>3449990.1500000004</v>
      </c>
      <c r="AK101" s="59">
        <f t="shared" si="20"/>
        <v>3805619.88</v>
      </c>
      <c r="AL101" s="69">
        <f t="shared" si="16"/>
        <v>-355629.72999999952</v>
      </c>
    </row>
    <row r="102" spans="1:38" ht="14.4" thickBot="1" x14ac:dyDescent="0.3">
      <c r="A102" s="50" t="s">
        <v>401</v>
      </c>
      <c r="B102" s="50" t="s">
        <v>402</v>
      </c>
      <c r="C102" s="88">
        <v>2578</v>
      </c>
      <c r="D102" s="89" t="s">
        <v>786</v>
      </c>
      <c r="E102" s="56" t="s">
        <v>1896</v>
      </c>
      <c r="F102" s="123">
        <v>159841.01999999999</v>
      </c>
      <c r="G102" s="123">
        <v>0</v>
      </c>
      <c r="H102" s="123">
        <v>32400.48</v>
      </c>
      <c r="I102" s="56">
        <v>1624299.44</v>
      </c>
      <c r="J102" s="56">
        <v>338430.37</v>
      </c>
      <c r="L102" s="275">
        <v>34495.07</v>
      </c>
      <c r="N102" s="275">
        <v>1542.05</v>
      </c>
      <c r="O102" s="56"/>
      <c r="P102" s="56"/>
      <c r="Q102" s="56">
        <v>183632.92</v>
      </c>
      <c r="R102" s="56">
        <v>2439714</v>
      </c>
      <c r="S102" s="100">
        <v>1123269.23</v>
      </c>
      <c r="T102" s="100">
        <v>280000</v>
      </c>
      <c r="U102" s="100">
        <v>731.76</v>
      </c>
      <c r="W102" s="100">
        <v>1278810</v>
      </c>
      <c r="Y102" s="124">
        <v>1452210</v>
      </c>
      <c r="AA102" s="124">
        <v>5080</v>
      </c>
      <c r="AB102" s="124">
        <v>844965.77</v>
      </c>
      <c r="AC102" s="124">
        <v>371362.3</v>
      </c>
      <c r="AG102" s="99">
        <f t="shared" si="17"/>
        <v>192241.5</v>
      </c>
      <c r="AH102" s="63">
        <f t="shared" si="18"/>
        <v>36037.120000000003</v>
      </c>
      <c r="AI102" s="64">
        <f t="shared" si="15"/>
        <v>156204.38</v>
      </c>
      <c r="AJ102" s="60">
        <f t="shared" si="19"/>
        <v>2682810.9900000002</v>
      </c>
      <c r="AK102" s="59">
        <f t="shared" si="20"/>
        <v>2673618.0699999998</v>
      </c>
      <c r="AL102" s="69">
        <f t="shared" si="16"/>
        <v>9192.9200000003912</v>
      </c>
    </row>
    <row r="103" spans="1:38" ht="14.4" thickBot="1" x14ac:dyDescent="0.3">
      <c r="A103" s="50" t="s">
        <v>401</v>
      </c>
      <c r="B103" s="50" t="s">
        <v>402</v>
      </c>
      <c r="C103" s="88">
        <v>5205</v>
      </c>
      <c r="D103" s="89" t="s">
        <v>787</v>
      </c>
      <c r="E103" s="56" t="s">
        <v>1897</v>
      </c>
      <c r="F103" s="123">
        <v>234129.04</v>
      </c>
      <c r="G103" s="123">
        <v>0</v>
      </c>
      <c r="H103" s="123">
        <v>20831.8</v>
      </c>
      <c r="I103" s="56">
        <v>1177914.53</v>
      </c>
      <c r="J103" s="56">
        <v>165145.42000000001</v>
      </c>
      <c r="K103" s="275">
        <v>0</v>
      </c>
      <c r="L103" s="275">
        <v>42987.27</v>
      </c>
      <c r="N103" s="275">
        <v>1879.45</v>
      </c>
      <c r="O103" s="56"/>
      <c r="P103" s="56"/>
      <c r="Q103" s="56">
        <v>38803.699999999997</v>
      </c>
      <c r="R103" s="56">
        <v>3137825</v>
      </c>
      <c r="S103" s="100">
        <v>1388926.72</v>
      </c>
      <c r="U103" s="100">
        <v>953.95</v>
      </c>
      <c r="Y103" s="124">
        <v>485400</v>
      </c>
      <c r="Z103" s="124">
        <v>19760</v>
      </c>
      <c r="AB103" s="124">
        <v>532287.09</v>
      </c>
      <c r="AC103" s="124">
        <v>208457.3</v>
      </c>
      <c r="AF103" s="124">
        <v>44240</v>
      </c>
      <c r="AG103" s="99">
        <f t="shared" si="17"/>
        <v>254960.84</v>
      </c>
      <c r="AH103" s="63">
        <f t="shared" si="18"/>
        <v>44866.719999999994</v>
      </c>
      <c r="AI103" s="64">
        <f t="shared" si="15"/>
        <v>210094.12</v>
      </c>
      <c r="AJ103" s="60">
        <f t="shared" si="19"/>
        <v>1389880.67</v>
      </c>
      <c r="AK103" s="59">
        <f t="shared" si="20"/>
        <v>1290144.3899999999</v>
      </c>
      <c r="AL103" s="69">
        <f t="shared" si="16"/>
        <v>99736.280000000028</v>
      </c>
    </row>
    <row r="104" spans="1:38" ht="14.4" thickBot="1" x14ac:dyDescent="0.3">
      <c r="A104" s="50" t="s">
        <v>401</v>
      </c>
      <c r="B104" s="50" t="s">
        <v>402</v>
      </c>
      <c r="C104" s="88">
        <v>2942</v>
      </c>
      <c r="D104" s="89" t="s">
        <v>788</v>
      </c>
      <c r="E104" s="56" t="s">
        <v>1900</v>
      </c>
      <c r="F104" s="123">
        <v>10794.25</v>
      </c>
      <c r="G104" s="123">
        <v>0</v>
      </c>
      <c r="H104" s="123">
        <v>23054.52</v>
      </c>
      <c r="I104" s="56">
        <v>667117.14</v>
      </c>
      <c r="J104" s="56">
        <v>411820.88</v>
      </c>
      <c r="L104" s="275">
        <v>52939.76</v>
      </c>
      <c r="M104" s="275">
        <v>0</v>
      </c>
      <c r="N104" s="275">
        <v>3671.74</v>
      </c>
      <c r="O104" s="56"/>
      <c r="P104" s="56"/>
      <c r="Q104" s="56">
        <v>402919.98</v>
      </c>
      <c r="R104" s="56">
        <v>1499736.2</v>
      </c>
      <c r="S104" s="100">
        <v>1479110.12</v>
      </c>
      <c r="T104" s="100">
        <v>66600</v>
      </c>
      <c r="U104" s="100">
        <v>371.38</v>
      </c>
      <c r="W104" s="100">
        <v>1365600</v>
      </c>
      <c r="Y104" s="124">
        <v>1744818</v>
      </c>
      <c r="AB104" s="124">
        <v>809473.4</v>
      </c>
      <c r="AC104" s="124">
        <v>240540.1</v>
      </c>
      <c r="AE104" s="124">
        <v>9</v>
      </c>
      <c r="AF104" s="124">
        <v>40500</v>
      </c>
      <c r="AG104" s="99">
        <f t="shared" si="17"/>
        <v>33848.770000000004</v>
      </c>
      <c r="AH104" s="63">
        <f t="shared" si="18"/>
        <v>56611.5</v>
      </c>
      <c r="AI104" s="64">
        <f t="shared" si="15"/>
        <v>-22762.729999999996</v>
      </c>
      <c r="AJ104" s="60">
        <f t="shared" si="19"/>
        <v>2911681.5</v>
      </c>
      <c r="AK104" s="59">
        <f t="shared" si="20"/>
        <v>2835340.5</v>
      </c>
      <c r="AL104" s="69">
        <f t="shared" si="16"/>
        <v>76341</v>
      </c>
    </row>
    <row r="105" spans="1:38" ht="14.4" thickBot="1" x14ac:dyDescent="0.3">
      <c r="A105" s="50" t="s">
        <v>401</v>
      </c>
      <c r="B105" s="50" t="s">
        <v>402</v>
      </c>
      <c r="C105" s="88">
        <v>3193</v>
      </c>
      <c r="D105" s="89" t="s">
        <v>789</v>
      </c>
      <c r="E105" s="56" t="s">
        <v>1901</v>
      </c>
      <c r="F105" s="123">
        <v>253274.29</v>
      </c>
      <c r="G105" s="123">
        <v>17462</v>
      </c>
      <c r="H105" s="123">
        <v>114237.42</v>
      </c>
      <c r="I105" s="56">
        <v>665296.56000000006</v>
      </c>
      <c r="J105" s="56">
        <v>444124.98</v>
      </c>
      <c r="L105" s="275">
        <v>26820.73</v>
      </c>
      <c r="M105" s="275">
        <v>0</v>
      </c>
      <c r="N105" s="275">
        <v>2045.48</v>
      </c>
      <c r="O105" s="56"/>
      <c r="P105" s="56"/>
      <c r="Q105" s="56">
        <v>158506.43</v>
      </c>
      <c r="R105" s="56"/>
      <c r="S105" s="100">
        <v>1530939.43</v>
      </c>
      <c r="T105" s="100">
        <v>100000</v>
      </c>
      <c r="U105" s="100">
        <v>881.69</v>
      </c>
      <c r="W105" s="100">
        <v>105470</v>
      </c>
      <c r="Y105" s="124">
        <v>705268</v>
      </c>
      <c r="AA105" s="124">
        <v>4120</v>
      </c>
      <c r="AB105" s="124">
        <v>685492.41</v>
      </c>
      <c r="AC105" s="124">
        <v>237073.66</v>
      </c>
      <c r="AG105" s="99">
        <f t="shared" si="17"/>
        <v>384973.71</v>
      </c>
      <c r="AH105" s="63">
        <f t="shared" si="18"/>
        <v>28866.21</v>
      </c>
      <c r="AI105" s="64">
        <f t="shared" si="15"/>
        <v>356107.5</v>
      </c>
      <c r="AJ105" s="60">
        <f t="shared" si="19"/>
        <v>1737291.1199999999</v>
      </c>
      <c r="AK105" s="59">
        <f t="shared" si="20"/>
        <v>1631954.07</v>
      </c>
      <c r="AL105" s="69">
        <f t="shared" si="16"/>
        <v>105337.04999999981</v>
      </c>
    </row>
    <row r="106" spans="1:38" ht="14.4" thickBot="1" x14ac:dyDescent="0.3">
      <c r="A106" s="50" t="s">
        <v>401</v>
      </c>
      <c r="B106" s="50" t="s">
        <v>402</v>
      </c>
      <c r="C106" s="88">
        <v>4152</v>
      </c>
      <c r="D106" s="89" t="s">
        <v>790</v>
      </c>
      <c r="E106" s="56" t="s">
        <v>1903</v>
      </c>
      <c r="F106" s="123">
        <v>193926.9</v>
      </c>
      <c r="G106" s="123">
        <v>0</v>
      </c>
      <c r="H106" s="123">
        <v>68328.22</v>
      </c>
      <c r="I106" s="56">
        <v>961819.99</v>
      </c>
      <c r="J106" s="56">
        <v>345770.97</v>
      </c>
      <c r="L106" s="275">
        <v>28053.98</v>
      </c>
      <c r="N106" s="275">
        <v>34.85</v>
      </c>
      <c r="O106" s="56"/>
      <c r="P106" s="56"/>
      <c r="Q106" s="56">
        <v>-1677.76</v>
      </c>
      <c r="R106" s="56">
        <v>1687514</v>
      </c>
      <c r="S106" s="100">
        <v>1734736.22</v>
      </c>
      <c r="U106" s="100">
        <v>825.1</v>
      </c>
      <c r="Y106" s="124">
        <v>449040</v>
      </c>
      <c r="AB106" s="124">
        <v>491601.91</v>
      </c>
      <c r="AC106" s="124">
        <v>218977.36</v>
      </c>
      <c r="AF106" s="124">
        <v>50000</v>
      </c>
      <c r="AG106" s="99">
        <f t="shared" si="17"/>
        <v>262255.12</v>
      </c>
      <c r="AH106" s="63">
        <f t="shared" si="18"/>
        <v>28088.829999999998</v>
      </c>
      <c r="AI106" s="64">
        <f t="shared" si="15"/>
        <v>234166.29</v>
      </c>
      <c r="AJ106" s="60">
        <f t="shared" si="19"/>
        <v>1735561.32</v>
      </c>
      <c r="AK106" s="59">
        <f t="shared" si="20"/>
        <v>1209619.27</v>
      </c>
      <c r="AL106" s="69">
        <f t="shared" si="16"/>
        <v>525942.05000000005</v>
      </c>
    </row>
    <row r="107" spans="1:38" ht="14.4" thickBot="1" x14ac:dyDescent="0.3">
      <c r="A107" s="50" t="s">
        <v>405</v>
      </c>
      <c r="B107" s="50" t="s">
        <v>406</v>
      </c>
      <c r="C107" s="88">
        <v>4559</v>
      </c>
      <c r="D107" s="89" t="s">
        <v>791</v>
      </c>
      <c r="E107" s="56" t="s">
        <v>1905</v>
      </c>
      <c r="F107" s="123">
        <v>420933.05</v>
      </c>
      <c r="G107" s="123">
        <v>0</v>
      </c>
      <c r="H107" s="123">
        <v>32683.72</v>
      </c>
      <c r="I107" s="56">
        <v>919361.37</v>
      </c>
      <c r="J107" s="56">
        <v>208253.1</v>
      </c>
      <c r="K107" s="275">
        <v>0</v>
      </c>
      <c r="L107" s="275">
        <v>2065.81</v>
      </c>
      <c r="N107" s="275">
        <v>1237.8</v>
      </c>
      <c r="O107" s="56"/>
      <c r="P107" s="56"/>
      <c r="Q107" s="56">
        <v>748</v>
      </c>
      <c r="R107" s="56">
        <v>4303318.3099999996</v>
      </c>
      <c r="S107" s="100">
        <v>1180449.8500000001</v>
      </c>
      <c r="T107" s="100">
        <v>142040</v>
      </c>
      <c r="U107" s="100">
        <v>936.74</v>
      </c>
      <c r="W107" s="100">
        <v>2548673</v>
      </c>
      <c r="X107" s="100">
        <v>350484</v>
      </c>
      <c r="Y107" s="124">
        <v>2967176</v>
      </c>
      <c r="AB107" s="124">
        <v>692454.19</v>
      </c>
      <c r="AC107" s="124">
        <v>133141.79</v>
      </c>
      <c r="AG107" s="99">
        <f t="shared" si="17"/>
        <v>453616.77</v>
      </c>
      <c r="AH107" s="63">
        <f t="shared" si="18"/>
        <v>3303.6099999999997</v>
      </c>
      <c r="AI107" s="64">
        <f t="shared" si="15"/>
        <v>450313.16000000003</v>
      </c>
      <c r="AJ107" s="60">
        <f t="shared" si="19"/>
        <v>4222583.59</v>
      </c>
      <c r="AK107" s="59">
        <f t="shared" si="20"/>
        <v>3792771.98</v>
      </c>
      <c r="AL107" s="69">
        <f t="shared" si="16"/>
        <v>429811.60999999987</v>
      </c>
    </row>
    <row r="108" spans="1:38" ht="14.4" thickBot="1" x14ac:dyDescent="0.3">
      <c r="A108" s="50" t="s">
        <v>405</v>
      </c>
      <c r="B108" s="50" t="s">
        <v>406</v>
      </c>
      <c r="C108" s="88">
        <v>1402</v>
      </c>
      <c r="D108" s="89" t="s">
        <v>792</v>
      </c>
      <c r="E108" s="56" t="s">
        <v>1906</v>
      </c>
      <c r="F108" s="123">
        <v>250056</v>
      </c>
      <c r="G108" s="123">
        <v>0</v>
      </c>
      <c r="H108" s="123">
        <v>16866.47</v>
      </c>
      <c r="I108" s="56">
        <v>764018.63</v>
      </c>
      <c r="J108" s="56">
        <v>191083.11</v>
      </c>
      <c r="L108" s="275">
        <v>21377.06</v>
      </c>
      <c r="N108" s="275">
        <v>152</v>
      </c>
      <c r="O108" s="56"/>
      <c r="P108" s="56"/>
      <c r="Q108" s="56">
        <v>-152</v>
      </c>
      <c r="R108" s="56">
        <v>2346487</v>
      </c>
      <c r="S108" s="100">
        <v>905255.64</v>
      </c>
      <c r="T108" s="100">
        <v>5000</v>
      </c>
      <c r="U108" s="100">
        <v>874.91</v>
      </c>
      <c r="W108" s="100">
        <v>1361856.6</v>
      </c>
      <c r="X108" s="100">
        <v>35200</v>
      </c>
      <c r="Y108" s="124">
        <v>1448184.6</v>
      </c>
      <c r="AA108" s="124">
        <v>9596</v>
      </c>
      <c r="AB108" s="124">
        <v>585471.4</v>
      </c>
      <c r="AC108" s="124">
        <v>170327.61</v>
      </c>
      <c r="AF108" s="124">
        <v>2000</v>
      </c>
      <c r="AG108" s="99">
        <f t="shared" si="17"/>
        <v>266922.46999999997</v>
      </c>
      <c r="AH108" s="63">
        <f t="shared" si="18"/>
        <v>21529.06</v>
      </c>
      <c r="AI108" s="64">
        <f t="shared" si="15"/>
        <v>245393.40999999997</v>
      </c>
      <c r="AJ108" s="60">
        <f t="shared" si="19"/>
        <v>2308187.1500000004</v>
      </c>
      <c r="AK108" s="59">
        <f t="shared" si="20"/>
        <v>2215579.61</v>
      </c>
      <c r="AL108" s="69">
        <f t="shared" si="16"/>
        <v>92607.540000000503</v>
      </c>
    </row>
    <row r="109" spans="1:38" ht="14.4" thickBot="1" x14ac:dyDescent="0.3">
      <c r="A109" s="50" t="s">
        <v>405</v>
      </c>
      <c r="B109" s="50" t="s">
        <v>406</v>
      </c>
      <c r="C109" s="88">
        <v>4041</v>
      </c>
      <c r="D109" s="89" t="s">
        <v>793</v>
      </c>
      <c r="E109" s="56" t="s">
        <v>1907</v>
      </c>
      <c r="F109" s="123">
        <v>333829.95</v>
      </c>
      <c r="G109" s="123">
        <v>0</v>
      </c>
      <c r="H109" s="123">
        <v>63187.98</v>
      </c>
      <c r="I109" s="56">
        <v>1128440.01</v>
      </c>
      <c r="J109" s="56">
        <v>213465.58</v>
      </c>
      <c r="K109" s="275">
        <v>3000</v>
      </c>
      <c r="L109" s="275">
        <v>29322.91</v>
      </c>
      <c r="N109" s="275">
        <v>180.04</v>
      </c>
      <c r="O109" s="56"/>
      <c r="P109" s="56"/>
      <c r="Q109" s="56">
        <v>-24142</v>
      </c>
      <c r="R109" s="56">
        <v>2125037.4300000002</v>
      </c>
      <c r="S109" s="100">
        <v>1273028.47</v>
      </c>
      <c r="U109" s="100">
        <v>1092.6400000000001</v>
      </c>
      <c r="W109" s="100">
        <v>1184160.8</v>
      </c>
      <c r="X109" s="100">
        <v>467180</v>
      </c>
      <c r="Y109" s="124">
        <v>1704048.8</v>
      </c>
      <c r="AB109" s="124">
        <v>770258</v>
      </c>
      <c r="AC109" s="124">
        <v>190773.78</v>
      </c>
      <c r="AF109" s="124">
        <v>111134.1</v>
      </c>
      <c r="AG109" s="99">
        <f t="shared" si="17"/>
        <v>397017.93</v>
      </c>
      <c r="AH109" s="63">
        <f t="shared" si="18"/>
        <v>32502.95</v>
      </c>
      <c r="AI109" s="64">
        <f t="shared" si="15"/>
        <v>364514.98</v>
      </c>
      <c r="AJ109" s="60">
        <f t="shared" si="19"/>
        <v>2925461.91</v>
      </c>
      <c r="AK109" s="59">
        <f t="shared" si="20"/>
        <v>2776214.6799999997</v>
      </c>
      <c r="AL109" s="69">
        <f t="shared" si="16"/>
        <v>149247.23000000045</v>
      </c>
    </row>
    <row r="110" spans="1:38" ht="14.4" thickBot="1" x14ac:dyDescent="0.3">
      <c r="A110" s="50" t="s">
        <v>405</v>
      </c>
      <c r="B110" s="50" t="s">
        <v>406</v>
      </c>
      <c r="C110" s="88">
        <v>3664</v>
      </c>
      <c r="D110" s="89" t="s">
        <v>794</v>
      </c>
      <c r="E110" s="296" t="s">
        <v>1908</v>
      </c>
      <c r="F110" s="123">
        <v>501825.92</v>
      </c>
      <c r="G110" s="123">
        <v>0</v>
      </c>
      <c r="H110" s="123">
        <v>11817.38</v>
      </c>
      <c r="I110" s="56">
        <v>319895.39</v>
      </c>
      <c r="J110" s="56">
        <v>164174.09</v>
      </c>
      <c r="L110" s="275">
        <v>33488.67</v>
      </c>
      <c r="N110" s="275">
        <v>0</v>
      </c>
      <c r="O110" s="56"/>
      <c r="P110" s="56"/>
      <c r="Q110" s="56"/>
      <c r="R110" s="56">
        <v>1196485.3400000001</v>
      </c>
      <c r="S110" s="100">
        <v>1137653.47</v>
      </c>
      <c r="U110" s="100">
        <v>1969.35</v>
      </c>
      <c r="W110" s="100">
        <v>1034420</v>
      </c>
      <c r="X110" s="100">
        <v>573000</v>
      </c>
      <c r="Y110" s="124">
        <v>1706780</v>
      </c>
      <c r="AB110" s="124">
        <v>785739.94</v>
      </c>
      <c r="AC110" s="124">
        <v>110758.29</v>
      </c>
      <c r="AF110" s="124">
        <v>7150</v>
      </c>
      <c r="AG110" s="99">
        <f t="shared" si="17"/>
        <v>513643.3</v>
      </c>
      <c r="AH110" s="63">
        <f t="shared" si="18"/>
        <v>33488.67</v>
      </c>
      <c r="AI110" s="64">
        <f t="shared" si="15"/>
        <v>480154.63</v>
      </c>
      <c r="AJ110" s="60">
        <f t="shared" si="19"/>
        <v>2747042.8200000003</v>
      </c>
      <c r="AK110" s="59">
        <f t="shared" si="20"/>
        <v>2610428.23</v>
      </c>
      <c r="AL110" s="69">
        <f t="shared" si="16"/>
        <v>136614.59000000032</v>
      </c>
    </row>
    <row r="111" spans="1:38" ht="14.4" thickBot="1" x14ac:dyDescent="0.3">
      <c r="A111" s="50" t="s">
        <v>405</v>
      </c>
      <c r="B111" s="50" t="s">
        <v>406</v>
      </c>
      <c r="C111" s="88">
        <v>1748</v>
      </c>
      <c r="D111" s="89" t="s">
        <v>795</v>
      </c>
      <c r="E111" s="56" t="s">
        <v>1926</v>
      </c>
      <c r="F111" s="123">
        <v>206801.48</v>
      </c>
      <c r="G111" s="123">
        <v>10226</v>
      </c>
      <c r="H111" s="123">
        <v>2483</v>
      </c>
      <c r="I111" s="56">
        <v>610056.1</v>
      </c>
      <c r="J111" s="56">
        <v>171588.19</v>
      </c>
      <c r="L111" s="275">
        <v>17394.599999999999</v>
      </c>
      <c r="N111" s="275">
        <v>0</v>
      </c>
      <c r="O111" s="56"/>
      <c r="P111" s="56"/>
      <c r="Q111" s="56">
        <v>-284.14999999999998</v>
      </c>
      <c r="R111" s="56">
        <v>1169693.49</v>
      </c>
      <c r="S111" s="100">
        <v>840506.11</v>
      </c>
      <c r="T111" s="100">
        <v>4000</v>
      </c>
      <c r="U111" s="100">
        <v>467.98</v>
      </c>
      <c r="W111" s="100">
        <v>921678</v>
      </c>
      <c r="Y111" s="124">
        <v>1033942</v>
      </c>
      <c r="AA111" s="124">
        <v>1504</v>
      </c>
      <c r="AB111" s="124">
        <v>418834.38</v>
      </c>
      <c r="AC111" s="124">
        <v>172570.27</v>
      </c>
      <c r="AG111" s="99">
        <f t="shared" si="17"/>
        <v>219510.48</v>
      </c>
      <c r="AH111" s="63">
        <f t="shared" si="18"/>
        <v>17394.599999999999</v>
      </c>
      <c r="AI111" s="64">
        <f t="shared" si="15"/>
        <v>202115.88</v>
      </c>
      <c r="AJ111" s="60">
        <f t="shared" si="19"/>
        <v>1766652.0899999999</v>
      </c>
      <c r="AK111" s="59">
        <f t="shared" si="20"/>
        <v>1626850.65</v>
      </c>
      <c r="AL111" s="69">
        <f t="shared" si="16"/>
        <v>139801.43999999994</v>
      </c>
    </row>
    <row r="112" spans="1:38" ht="14.4" thickBot="1" x14ac:dyDescent="0.3">
      <c r="A112" s="50" t="s">
        <v>409</v>
      </c>
      <c r="B112" s="50" t="s">
        <v>410</v>
      </c>
      <c r="C112" s="88">
        <v>5082</v>
      </c>
      <c r="D112" s="89" t="s">
        <v>796</v>
      </c>
      <c r="E112" s="56" t="s">
        <v>1909</v>
      </c>
      <c r="F112" s="123">
        <v>1087175.3</v>
      </c>
      <c r="G112" s="123">
        <v>0</v>
      </c>
      <c r="H112" s="123">
        <v>86193.56</v>
      </c>
      <c r="I112" s="56">
        <v>1549712.93</v>
      </c>
      <c r="J112" s="56">
        <v>175531.37</v>
      </c>
      <c r="K112" s="275">
        <v>0</v>
      </c>
      <c r="L112" s="275">
        <v>53027.39</v>
      </c>
      <c r="N112" s="275">
        <v>195.8</v>
      </c>
      <c r="O112" s="56"/>
      <c r="P112" s="56">
        <v>1809812.26</v>
      </c>
      <c r="Q112" s="56">
        <v>-1388</v>
      </c>
      <c r="R112" s="56">
        <v>620039.24</v>
      </c>
      <c r="S112" s="100">
        <v>2001551.91</v>
      </c>
      <c r="T112" s="100">
        <v>196000</v>
      </c>
      <c r="U112" s="100">
        <v>3174.76</v>
      </c>
      <c r="W112" s="100">
        <v>1339594.8</v>
      </c>
      <c r="X112" s="100">
        <v>770203</v>
      </c>
      <c r="Y112" s="124">
        <v>1789189.8</v>
      </c>
      <c r="AB112" s="124">
        <v>1374484.23</v>
      </c>
      <c r="AC112" s="124">
        <v>260594.55</v>
      </c>
      <c r="AG112" s="99">
        <f t="shared" si="17"/>
        <v>1173368.8600000001</v>
      </c>
      <c r="AH112" s="63">
        <f t="shared" si="18"/>
        <v>53223.19</v>
      </c>
      <c r="AI112" s="64">
        <f t="shared" si="15"/>
        <v>1120145.6700000002</v>
      </c>
      <c r="AJ112" s="60">
        <f t="shared" si="19"/>
        <v>4310524.47</v>
      </c>
      <c r="AK112" s="59">
        <f t="shared" si="20"/>
        <v>3424268.58</v>
      </c>
      <c r="AL112" s="69">
        <f t="shared" si="16"/>
        <v>886255.88999999966</v>
      </c>
    </row>
    <row r="113" spans="1:38" ht="14.4" thickBot="1" x14ac:dyDescent="0.3">
      <c r="A113" s="50" t="s">
        <v>409</v>
      </c>
      <c r="B113" s="50" t="s">
        <v>410</v>
      </c>
      <c r="C113" s="88">
        <v>5235</v>
      </c>
      <c r="D113" s="89" t="s">
        <v>797</v>
      </c>
      <c r="E113" s="56" t="s">
        <v>1910</v>
      </c>
      <c r="F113" s="123">
        <v>457200.31</v>
      </c>
      <c r="G113" s="123">
        <v>46460</v>
      </c>
      <c r="H113" s="123">
        <v>21706.29</v>
      </c>
      <c r="I113" s="56">
        <v>700719.87</v>
      </c>
      <c r="J113" s="56">
        <v>272766</v>
      </c>
      <c r="M113" s="275">
        <v>189875</v>
      </c>
      <c r="N113" s="275">
        <v>0</v>
      </c>
      <c r="O113" s="56"/>
      <c r="P113" s="56">
        <v>-1838496.71</v>
      </c>
      <c r="Q113" s="56">
        <v>605.6</v>
      </c>
      <c r="R113" s="56">
        <v>3271774.09</v>
      </c>
      <c r="S113" s="100">
        <v>2144913.65</v>
      </c>
      <c r="U113" s="100">
        <v>2035.21</v>
      </c>
      <c r="W113" s="100">
        <v>1301100</v>
      </c>
      <c r="X113" s="100">
        <v>54500</v>
      </c>
      <c r="Y113" s="124">
        <v>2040546</v>
      </c>
      <c r="AA113" s="124">
        <v>14765</v>
      </c>
      <c r="AB113" s="124">
        <v>1180972.8799999999</v>
      </c>
      <c r="AC113" s="124">
        <v>179005.49</v>
      </c>
      <c r="AD113" s="124">
        <v>7601</v>
      </c>
      <c r="AF113" s="124">
        <v>50000</v>
      </c>
      <c r="AG113" s="99">
        <f t="shared" si="17"/>
        <v>525366.6</v>
      </c>
      <c r="AH113" s="63">
        <f t="shared" si="18"/>
        <v>189875</v>
      </c>
      <c r="AI113" s="64">
        <f t="shared" si="15"/>
        <v>335491.59999999998</v>
      </c>
      <c r="AJ113" s="60">
        <f t="shared" si="19"/>
        <v>3502548.86</v>
      </c>
      <c r="AK113" s="59">
        <f t="shared" si="20"/>
        <v>3472890.37</v>
      </c>
      <c r="AL113" s="69">
        <f t="shared" si="16"/>
        <v>29658.489999999758</v>
      </c>
    </row>
    <row r="114" spans="1:38" ht="14.4" thickBot="1" x14ac:dyDescent="0.3">
      <c r="A114" s="50" t="s">
        <v>409</v>
      </c>
      <c r="B114" s="50" t="s">
        <v>410</v>
      </c>
      <c r="C114" s="88">
        <v>2707</v>
      </c>
      <c r="D114" s="89" t="s">
        <v>798</v>
      </c>
      <c r="E114" s="56" t="s">
        <v>1911</v>
      </c>
      <c r="F114" s="123">
        <v>449572.05</v>
      </c>
      <c r="G114" s="123">
        <v>0</v>
      </c>
      <c r="H114" s="123">
        <v>34763.699999999997</v>
      </c>
      <c r="I114" s="56">
        <v>899061.18</v>
      </c>
      <c r="J114" s="56">
        <v>79642.8</v>
      </c>
      <c r="M114" s="275">
        <v>0</v>
      </c>
      <c r="N114" s="275">
        <v>2</v>
      </c>
      <c r="O114" s="56"/>
      <c r="P114" s="56">
        <v>-194462.51</v>
      </c>
      <c r="Q114" s="56">
        <v>1131001.29</v>
      </c>
      <c r="R114" s="56">
        <v>679737.85</v>
      </c>
      <c r="S114" s="100">
        <v>1329905.1299999999</v>
      </c>
      <c r="T114" s="100">
        <v>53597</v>
      </c>
      <c r="U114" s="100">
        <v>1741.57</v>
      </c>
      <c r="W114" s="100">
        <v>748270</v>
      </c>
      <c r="Y114" s="124">
        <v>1205260</v>
      </c>
      <c r="AB114" s="124">
        <v>570625.79</v>
      </c>
      <c r="AC114" s="124">
        <v>324723.81</v>
      </c>
      <c r="AD114" s="124">
        <v>325</v>
      </c>
      <c r="AF114" s="124">
        <v>80000</v>
      </c>
      <c r="AG114" s="99">
        <f t="shared" si="17"/>
        <v>484335.75</v>
      </c>
      <c r="AH114" s="63">
        <f t="shared" si="18"/>
        <v>2</v>
      </c>
      <c r="AI114" s="64">
        <f t="shared" si="15"/>
        <v>484333.75</v>
      </c>
      <c r="AJ114" s="60">
        <f t="shared" si="19"/>
        <v>2133513.7000000002</v>
      </c>
      <c r="AK114" s="59">
        <f t="shared" si="20"/>
        <v>2180934.6</v>
      </c>
      <c r="AL114" s="69">
        <f t="shared" si="16"/>
        <v>-47420.899999999907</v>
      </c>
    </row>
    <row r="115" spans="1:38" ht="14.4" thickBot="1" x14ac:dyDescent="0.3">
      <c r="A115" s="50" t="s">
        <v>409</v>
      </c>
      <c r="B115" s="50" t="s">
        <v>410</v>
      </c>
      <c r="C115" s="88">
        <v>4472</v>
      </c>
      <c r="D115" s="89" t="s">
        <v>799</v>
      </c>
      <c r="E115" s="56" t="s">
        <v>1912</v>
      </c>
      <c r="F115" s="123">
        <v>733824.98</v>
      </c>
      <c r="G115" s="123">
        <v>0</v>
      </c>
      <c r="H115" s="123">
        <v>42455.79</v>
      </c>
      <c r="I115" s="56">
        <v>1039251.04</v>
      </c>
      <c r="J115" s="56">
        <v>326833.2</v>
      </c>
      <c r="N115" s="275">
        <v>0</v>
      </c>
      <c r="O115" s="56"/>
      <c r="P115" s="56">
        <v>94098.6</v>
      </c>
      <c r="Q115" s="56"/>
      <c r="R115" s="56">
        <v>1731639.01</v>
      </c>
      <c r="S115" s="100">
        <v>2151697.15</v>
      </c>
      <c r="T115" s="100">
        <v>477208</v>
      </c>
      <c r="U115" s="100">
        <v>1982.55</v>
      </c>
      <c r="W115" s="100">
        <v>1286720</v>
      </c>
      <c r="Y115" s="124">
        <v>1987160</v>
      </c>
      <c r="AB115" s="124">
        <v>871536.15</v>
      </c>
      <c r="AC115" s="124">
        <v>225131.15</v>
      </c>
      <c r="AG115" s="99">
        <f t="shared" si="17"/>
        <v>776280.77</v>
      </c>
      <c r="AH115" s="63">
        <f t="shared" si="18"/>
        <v>0</v>
      </c>
      <c r="AI115" s="64">
        <f t="shared" si="15"/>
        <v>776280.77</v>
      </c>
      <c r="AJ115" s="60">
        <f t="shared" si="19"/>
        <v>3917607.6999999997</v>
      </c>
      <c r="AK115" s="59">
        <f t="shared" si="20"/>
        <v>3083827.3</v>
      </c>
      <c r="AL115" s="69">
        <f t="shared" si="16"/>
        <v>833780.39999999991</v>
      </c>
    </row>
    <row r="116" spans="1:38" ht="14.4" thickBot="1" x14ac:dyDescent="0.3">
      <c r="A116" s="50" t="s">
        <v>409</v>
      </c>
      <c r="B116" s="50" t="s">
        <v>410</v>
      </c>
      <c r="C116" s="88">
        <v>1392</v>
      </c>
      <c r="D116" s="89" t="s">
        <v>800</v>
      </c>
      <c r="E116" s="56" t="s">
        <v>1913</v>
      </c>
      <c r="F116" s="123">
        <v>142904.31</v>
      </c>
      <c r="G116" s="123">
        <v>0</v>
      </c>
      <c r="H116" s="123">
        <v>28881.98</v>
      </c>
      <c r="I116" s="56">
        <v>715878.2</v>
      </c>
      <c r="J116" s="56">
        <v>244711.87</v>
      </c>
      <c r="K116" s="275">
        <v>0</v>
      </c>
      <c r="M116" s="275">
        <v>0</v>
      </c>
      <c r="N116" s="275">
        <v>24</v>
      </c>
      <c r="O116" s="56"/>
      <c r="P116" s="56">
        <v>-1502847.15</v>
      </c>
      <c r="Q116" s="56">
        <v>443691.85</v>
      </c>
      <c r="R116" s="56">
        <v>2353915.73</v>
      </c>
      <c r="S116" s="100">
        <v>755458.98</v>
      </c>
      <c r="U116" s="100">
        <v>659.14</v>
      </c>
      <c r="W116" s="100">
        <v>654320</v>
      </c>
      <c r="Y116" s="124">
        <v>737620</v>
      </c>
      <c r="AA116" s="124">
        <v>2316</v>
      </c>
      <c r="AB116" s="124">
        <v>431877.57</v>
      </c>
      <c r="AC116" s="124">
        <v>326884.62</v>
      </c>
      <c r="AD116" s="124">
        <v>8554</v>
      </c>
      <c r="AG116" s="99">
        <f t="shared" si="17"/>
        <v>171786.29</v>
      </c>
      <c r="AH116" s="63">
        <f t="shared" si="18"/>
        <v>24</v>
      </c>
      <c r="AI116" s="64">
        <f t="shared" si="15"/>
        <v>171762.29</v>
      </c>
      <c r="AJ116" s="60">
        <f t="shared" si="19"/>
        <v>1410438.12</v>
      </c>
      <c r="AK116" s="59">
        <f t="shared" si="20"/>
        <v>1507252.19</v>
      </c>
      <c r="AL116" s="69">
        <f t="shared" si="16"/>
        <v>-96814.069999999832</v>
      </c>
    </row>
    <row r="117" spans="1:38" ht="14.4" thickBot="1" x14ac:dyDescent="0.3">
      <c r="A117" s="50" t="s">
        <v>409</v>
      </c>
      <c r="B117" s="50" t="s">
        <v>410</v>
      </c>
      <c r="C117" s="88">
        <v>4729</v>
      </c>
      <c r="D117" s="89" t="s">
        <v>801</v>
      </c>
      <c r="E117" s="56" t="s">
        <v>1914</v>
      </c>
      <c r="F117" s="123">
        <v>743790.74</v>
      </c>
      <c r="G117" s="123">
        <v>0</v>
      </c>
      <c r="H117" s="123">
        <v>45742.22</v>
      </c>
      <c r="I117" s="56">
        <v>2407183.75</v>
      </c>
      <c r="J117" s="56">
        <v>344416.08</v>
      </c>
      <c r="M117" s="275">
        <v>0</v>
      </c>
      <c r="N117" s="275">
        <v>173.45</v>
      </c>
      <c r="O117" s="56">
        <v>0</v>
      </c>
      <c r="P117" s="56">
        <v>1966300.8</v>
      </c>
      <c r="Q117" s="56">
        <v>128297.11</v>
      </c>
      <c r="R117" s="56">
        <v>1221990.08</v>
      </c>
      <c r="S117" s="100">
        <v>3350889.19</v>
      </c>
      <c r="U117" s="100">
        <v>2144.56</v>
      </c>
      <c r="W117" s="100">
        <v>1688958</v>
      </c>
      <c r="Y117" s="124">
        <v>2975461</v>
      </c>
      <c r="AA117" s="124">
        <v>67085.990000000005</v>
      </c>
      <c r="AB117" s="124">
        <v>1246902.81</v>
      </c>
      <c r="AC117" s="124">
        <v>404094.75</v>
      </c>
      <c r="AF117" s="124">
        <v>30052.71</v>
      </c>
      <c r="AG117" s="99">
        <f t="shared" si="17"/>
        <v>789532.96</v>
      </c>
      <c r="AH117" s="63">
        <f t="shared" si="18"/>
        <v>173.45</v>
      </c>
      <c r="AI117" s="64">
        <f t="shared" si="15"/>
        <v>789359.51</v>
      </c>
      <c r="AJ117" s="60">
        <f t="shared" si="19"/>
        <v>5041991.75</v>
      </c>
      <c r="AK117" s="59">
        <f t="shared" si="20"/>
        <v>4723597.2600000007</v>
      </c>
      <c r="AL117" s="69">
        <f t="shared" si="16"/>
        <v>318394.48999999929</v>
      </c>
    </row>
    <row r="118" spans="1:38" ht="14.4" thickBot="1" x14ac:dyDescent="0.3">
      <c r="A118" s="50" t="s">
        <v>413</v>
      </c>
      <c r="B118" s="50" t="s">
        <v>414</v>
      </c>
      <c r="C118" s="88">
        <v>3571</v>
      </c>
      <c r="D118" s="89" t="s">
        <v>802</v>
      </c>
      <c r="E118" s="56" t="s">
        <v>1915</v>
      </c>
      <c r="F118" s="123">
        <v>548330.82999999996</v>
      </c>
      <c r="G118" s="123">
        <v>0</v>
      </c>
      <c r="H118" s="123">
        <v>72004.83</v>
      </c>
      <c r="I118" s="56">
        <v>1032776.49</v>
      </c>
      <c r="J118" s="56">
        <v>63329.4</v>
      </c>
      <c r="L118" s="275">
        <v>62380</v>
      </c>
      <c r="M118" s="275">
        <v>55000</v>
      </c>
      <c r="N118" s="275">
        <v>5671</v>
      </c>
      <c r="O118" s="56"/>
      <c r="P118" s="56"/>
      <c r="Q118" s="56">
        <v>268752.18</v>
      </c>
      <c r="R118" s="56">
        <v>1488507.55</v>
      </c>
      <c r="S118" s="100">
        <v>1359234.02</v>
      </c>
      <c r="T118" s="100">
        <v>58652</v>
      </c>
      <c r="U118" s="100">
        <v>1911.17</v>
      </c>
      <c r="W118" s="100">
        <v>1046976</v>
      </c>
      <c r="Y118" s="124">
        <v>1476381</v>
      </c>
      <c r="AB118" s="124">
        <v>518809.35</v>
      </c>
      <c r="AC118" s="124">
        <v>166934.70000000001</v>
      </c>
      <c r="AD118" s="124">
        <v>12396</v>
      </c>
      <c r="AG118" s="99">
        <f t="shared" si="17"/>
        <v>620335.65999999992</v>
      </c>
      <c r="AH118" s="63">
        <f t="shared" si="18"/>
        <v>123051</v>
      </c>
      <c r="AI118" s="64">
        <f t="shared" si="15"/>
        <v>497284.65999999992</v>
      </c>
      <c r="AJ118" s="60">
        <f t="shared" si="19"/>
        <v>2466773.19</v>
      </c>
      <c r="AK118" s="59">
        <f t="shared" si="20"/>
        <v>2174521.0500000003</v>
      </c>
      <c r="AL118" s="69">
        <f t="shared" si="16"/>
        <v>292252.13999999966</v>
      </c>
    </row>
    <row r="119" spans="1:38" ht="14.4" thickBot="1" x14ac:dyDescent="0.3">
      <c r="A119" s="50" t="s">
        <v>413</v>
      </c>
      <c r="B119" s="50" t="s">
        <v>414</v>
      </c>
      <c r="C119" s="88">
        <v>3383</v>
      </c>
      <c r="D119" s="89" t="s">
        <v>803</v>
      </c>
      <c r="E119" s="56" t="s">
        <v>1916</v>
      </c>
      <c r="F119" s="123">
        <v>726829.89</v>
      </c>
      <c r="G119" s="123">
        <v>0</v>
      </c>
      <c r="H119" s="123">
        <v>60677.67</v>
      </c>
      <c r="I119" s="56">
        <v>674003.04</v>
      </c>
      <c r="J119" s="56">
        <v>168335.02</v>
      </c>
      <c r="L119" s="275">
        <v>18000</v>
      </c>
      <c r="M119" s="275">
        <v>286668</v>
      </c>
      <c r="N119" s="275">
        <v>0</v>
      </c>
      <c r="O119" s="56"/>
      <c r="P119" s="56"/>
      <c r="Q119" s="56">
        <v>-25500</v>
      </c>
      <c r="R119" s="56"/>
      <c r="S119" s="100">
        <v>967510.33</v>
      </c>
      <c r="U119" s="100">
        <v>1990.56</v>
      </c>
      <c r="W119" s="100">
        <v>844320</v>
      </c>
      <c r="Y119" s="124">
        <v>1109680</v>
      </c>
      <c r="AA119" s="124">
        <v>4064</v>
      </c>
      <c r="AB119" s="124">
        <v>530027.93999999994</v>
      </c>
      <c r="AC119" s="124">
        <v>137462.93</v>
      </c>
      <c r="AG119" s="99">
        <f t="shared" si="17"/>
        <v>787507.56</v>
      </c>
      <c r="AH119" s="63">
        <f t="shared" si="18"/>
        <v>304668</v>
      </c>
      <c r="AI119" s="64">
        <f t="shared" si="15"/>
        <v>482839.56000000006</v>
      </c>
      <c r="AJ119" s="60">
        <f t="shared" si="19"/>
        <v>1813820.8900000001</v>
      </c>
      <c r="AK119" s="59">
        <f t="shared" si="20"/>
        <v>1781234.8699999999</v>
      </c>
      <c r="AL119" s="69">
        <f t="shared" si="16"/>
        <v>32586.020000000251</v>
      </c>
    </row>
    <row r="120" spans="1:38" ht="14.4" thickBot="1" x14ac:dyDescent="0.3">
      <c r="A120" s="50" t="s">
        <v>413</v>
      </c>
      <c r="B120" s="50" t="s">
        <v>414</v>
      </c>
      <c r="C120" s="88">
        <v>3666</v>
      </c>
      <c r="D120" s="89" t="s">
        <v>804</v>
      </c>
      <c r="E120" s="56" t="s">
        <v>1917</v>
      </c>
      <c r="F120" s="123">
        <v>911344.78</v>
      </c>
      <c r="G120" s="123">
        <v>0</v>
      </c>
      <c r="H120" s="123">
        <v>7828.8</v>
      </c>
      <c r="I120" s="56">
        <v>601987.82999999996</v>
      </c>
      <c r="J120" s="56">
        <v>36918.589999999997</v>
      </c>
      <c r="K120" s="275">
        <v>0</v>
      </c>
      <c r="L120" s="275">
        <v>45308.19</v>
      </c>
      <c r="M120" s="275">
        <v>188162</v>
      </c>
      <c r="N120" s="275">
        <v>6340.4</v>
      </c>
      <c r="O120" s="56"/>
      <c r="P120" s="56"/>
      <c r="Q120" s="56">
        <v>62537.74</v>
      </c>
      <c r="R120" s="56">
        <v>1693308.65</v>
      </c>
      <c r="S120" s="100">
        <v>1307169.3899999999</v>
      </c>
      <c r="T120" s="100">
        <v>6500</v>
      </c>
      <c r="U120" s="100">
        <v>2810.6</v>
      </c>
      <c r="W120" s="100">
        <v>1405901.52</v>
      </c>
      <c r="X120" s="100">
        <v>60</v>
      </c>
      <c r="Y120" s="124">
        <v>1647101.52</v>
      </c>
      <c r="AA120" s="124">
        <v>30202.7</v>
      </c>
      <c r="AB120" s="124">
        <v>653496.19999999995</v>
      </c>
      <c r="AC120" s="124">
        <v>159490.79</v>
      </c>
      <c r="AD120" s="124">
        <v>14626</v>
      </c>
      <c r="AG120" s="99">
        <f t="shared" si="17"/>
        <v>919173.58000000007</v>
      </c>
      <c r="AH120" s="63">
        <f t="shared" si="18"/>
        <v>239810.59</v>
      </c>
      <c r="AI120" s="64">
        <f t="shared" si="15"/>
        <v>679362.99000000011</v>
      </c>
      <c r="AJ120" s="60">
        <f t="shared" si="19"/>
        <v>2722441.51</v>
      </c>
      <c r="AK120" s="59">
        <f t="shared" si="20"/>
        <v>2504917.21</v>
      </c>
      <c r="AL120" s="69">
        <f t="shared" si="16"/>
        <v>217524.29999999981</v>
      </c>
    </row>
    <row r="121" spans="1:38" ht="14.4" thickBot="1" x14ac:dyDescent="0.3">
      <c r="A121" s="50" t="s">
        <v>413</v>
      </c>
      <c r="B121" s="50" t="s">
        <v>414</v>
      </c>
      <c r="C121" s="88">
        <v>4139</v>
      </c>
      <c r="D121" s="89" t="s">
        <v>805</v>
      </c>
      <c r="E121" s="56" t="s">
        <v>1918</v>
      </c>
      <c r="F121" s="123">
        <v>294442.89</v>
      </c>
      <c r="G121" s="123">
        <v>0</v>
      </c>
      <c r="H121" s="123">
        <v>147132.72</v>
      </c>
      <c r="I121" s="56">
        <v>1086418.58</v>
      </c>
      <c r="J121" s="56">
        <v>78809.399999999994</v>
      </c>
      <c r="K121" s="275">
        <v>0</v>
      </c>
      <c r="L121" s="275">
        <v>58117.83</v>
      </c>
      <c r="N121" s="275">
        <v>20</v>
      </c>
      <c r="O121" s="56"/>
      <c r="P121" s="56"/>
      <c r="Q121" s="56">
        <v>-66029.259999999995</v>
      </c>
      <c r="R121" s="56"/>
      <c r="S121" s="100">
        <v>1274491.74</v>
      </c>
      <c r="U121" s="100">
        <v>1635.19</v>
      </c>
      <c r="W121" s="100">
        <v>1011459.9</v>
      </c>
      <c r="X121" s="100">
        <v>5000</v>
      </c>
      <c r="Y121" s="124">
        <v>1320799.8999999999</v>
      </c>
      <c r="AB121" s="124">
        <v>614630.6</v>
      </c>
      <c r="AC121" s="124">
        <v>267639.71999999997</v>
      </c>
      <c r="AG121" s="99">
        <f t="shared" si="17"/>
        <v>441575.61</v>
      </c>
      <c r="AH121" s="63">
        <f t="shared" si="18"/>
        <v>58137.83</v>
      </c>
      <c r="AI121" s="64">
        <f t="shared" si="15"/>
        <v>383437.77999999997</v>
      </c>
      <c r="AJ121" s="60">
        <f t="shared" si="19"/>
        <v>2292586.83</v>
      </c>
      <c r="AK121" s="59">
        <f t="shared" si="20"/>
        <v>2203070.2199999997</v>
      </c>
      <c r="AL121" s="69">
        <f t="shared" si="16"/>
        <v>89516.610000000335</v>
      </c>
    </row>
    <row r="122" spans="1:38" ht="14.4" thickBot="1" x14ac:dyDescent="0.3">
      <c r="A122" s="50" t="s">
        <v>413</v>
      </c>
      <c r="B122" s="50" t="s">
        <v>414</v>
      </c>
      <c r="C122" s="88">
        <v>1457</v>
      </c>
      <c r="D122" s="89" t="s">
        <v>806</v>
      </c>
      <c r="E122" s="56" t="s">
        <v>1919</v>
      </c>
      <c r="F122" s="123">
        <v>262285.65999999997</v>
      </c>
      <c r="G122" s="123">
        <v>35200</v>
      </c>
      <c r="H122" s="123">
        <v>83852.69</v>
      </c>
      <c r="I122" s="56">
        <v>327665.98</v>
      </c>
      <c r="J122" s="56">
        <v>28755.95</v>
      </c>
      <c r="L122" s="275">
        <v>52584.480000000003</v>
      </c>
      <c r="M122" s="275">
        <v>50000</v>
      </c>
      <c r="N122" s="275">
        <v>2449</v>
      </c>
      <c r="O122" s="56"/>
      <c r="P122" s="56"/>
      <c r="Q122" s="56">
        <v>139389.5</v>
      </c>
      <c r="R122" s="56"/>
      <c r="S122" s="100">
        <v>1074045.96</v>
      </c>
      <c r="U122" s="100">
        <v>1097.6099999999999</v>
      </c>
      <c r="W122" s="100">
        <v>875427.9</v>
      </c>
      <c r="Y122" s="124">
        <v>1340947.8999999999</v>
      </c>
      <c r="AB122" s="124">
        <v>426693.89</v>
      </c>
      <c r="AC122" s="124">
        <v>64844.75</v>
      </c>
      <c r="AG122" s="99">
        <f t="shared" si="17"/>
        <v>381338.35</v>
      </c>
      <c r="AH122" s="63">
        <f t="shared" si="18"/>
        <v>105033.48000000001</v>
      </c>
      <c r="AI122" s="64">
        <f t="shared" si="15"/>
        <v>276304.87</v>
      </c>
      <c r="AJ122" s="60">
        <f t="shared" si="19"/>
        <v>1950571.4700000002</v>
      </c>
      <c r="AK122" s="59">
        <f t="shared" si="20"/>
        <v>1832486.54</v>
      </c>
      <c r="AL122" s="69">
        <f t="shared" si="16"/>
        <v>118084.93000000017</v>
      </c>
    </row>
    <row r="123" spans="1:38" ht="14.4" thickBot="1" x14ac:dyDescent="0.3">
      <c r="A123" s="50" t="s">
        <v>413</v>
      </c>
      <c r="B123" s="50" t="s">
        <v>414</v>
      </c>
      <c r="C123" s="88">
        <v>2356</v>
      </c>
      <c r="D123" s="89" t="s">
        <v>807</v>
      </c>
      <c r="E123" s="56" t="s">
        <v>1927</v>
      </c>
      <c r="F123" s="123">
        <v>383125.15</v>
      </c>
      <c r="G123" s="123">
        <v>0</v>
      </c>
      <c r="H123" s="123">
        <v>75393.88</v>
      </c>
      <c r="I123" s="56">
        <v>700244.55</v>
      </c>
      <c r="J123" s="56">
        <v>100840.53</v>
      </c>
      <c r="L123" s="275">
        <v>210161.47</v>
      </c>
      <c r="N123" s="275">
        <v>1181.3900000000001</v>
      </c>
      <c r="O123" s="56"/>
      <c r="P123" s="56"/>
      <c r="Q123" s="56">
        <v>17401.240000000002</v>
      </c>
      <c r="R123" s="56">
        <v>2439641.09</v>
      </c>
      <c r="S123" s="100">
        <v>657717.38</v>
      </c>
      <c r="T123" s="100">
        <v>47754.52</v>
      </c>
      <c r="U123" s="100">
        <v>1630.61</v>
      </c>
      <c r="W123" s="100">
        <v>1442520</v>
      </c>
      <c r="X123" s="100">
        <v>4000</v>
      </c>
      <c r="Y123" s="124">
        <v>1538858</v>
      </c>
      <c r="AA123" s="124">
        <v>9435</v>
      </c>
      <c r="AB123" s="124">
        <v>575753.93999999994</v>
      </c>
      <c r="AC123" s="124">
        <v>98705.03</v>
      </c>
      <c r="AG123" s="99">
        <f t="shared" si="17"/>
        <v>458519.03</v>
      </c>
      <c r="AH123" s="63">
        <f t="shared" si="18"/>
        <v>211342.86000000002</v>
      </c>
      <c r="AI123" s="64">
        <f t="shared" si="15"/>
        <v>247176.17</v>
      </c>
      <c r="AJ123" s="60">
        <f t="shared" si="19"/>
        <v>2153622.5099999998</v>
      </c>
      <c r="AK123" s="59">
        <f t="shared" si="20"/>
        <v>2222751.9699999997</v>
      </c>
      <c r="AL123" s="69">
        <f t="shared" si="16"/>
        <v>-69129.459999999963</v>
      </c>
    </row>
    <row r="124" spans="1:38" ht="14.4" thickBot="1" x14ac:dyDescent="0.3">
      <c r="A124" s="50" t="s">
        <v>413</v>
      </c>
      <c r="B124" s="50" t="s">
        <v>414</v>
      </c>
      <c r="C124" s="88">
        <v>3094</v>
      </c>
      <c r="D124" s="89" t="s">
        <v>808</v>
      </c>
      <c r="E124" s="56" t="s">
        <v>1929</v>
      </c>
      <c r="F124" s="123">
        <v>384776.33</v>
      </c>
      <c r="G124" s="123">
        <v>60312</v>
      </c>
      <c r="H124" s="123">
        <v>134037.94</v>
      </c>
      <c r="I124" s="56">
        <v>817530.48</v>
      </c>
      <c r="J124" s="56">
        <v>118563.91</v>
      </c>
      <c r="K124" s="275">
        <v>0</v>
      </c>
      <c r="L124" s="275">
        <v>32897.26</v>
      </c>
      <c r="M124" s="275">
        <v>120550</v>
      </c>
      <c r="N124" s="275">
        <v>3868.01</v>
      </c>
      <c r="O124" s="56"/>
      <c r="P124" s="56"/>
      <c r="Q124" s="56">
        <v>-5000</v>
      </c>
      <c r="R124" s="56">
        <v>3028722.67</v>
      </c>
      <c r="S124" s="100">
        <v>1015257.77</v>
      </c>
      <c r="U124" s="100">
        <v>1762.04</v>
      </c>
      <c r="W124" s="100">
        <v>1391327.6</v>
      </c>
      <c r="Y124" s="124">
        <v>1709647.6</v>
      </c>
      <c r="AB124" s="124">
        <v>566821.31999999995</v>
      </c>
      <c r="AC124" s="124">
        <v>197555.8</v>
      </c>
      <c r="AD124" s="124">
        <v>10312.5</v>
      </c>
      <c r="AG124" s="99">
        <f t="shared" si="17"/>
        <v>579126.27</v>
      </c>
      <c r="AH124" s="63">
        <f t="shared" si="18"/>
        <v>157315.27000000002</v>
      </c>
      <c r="AI124" s="64">
        <f t="shared" si="15"/>
        <v>421811</v>
      </c>
      <c r="AJ124" s="60">
        <f t="shared" si="19"/>
        <v>2408347.41</v>
      </c>
      <c r="AK124" s="59">
        <f t="shared" si="20"/>
        <v>2484337.2199999997</v>
      </c>
      <c r="AL124" s="69">
        <f t="shared" si="16"/>
        <v>-75989.80999999959</v>
      </c>
    </row>
    <row r="125" spans="1:38" ht="14.4" thickBot="1" x14ac:dyDescent="0.3">
      <c r="A125" s="50" t="s">
        <v>413</v>
      </c>
      <c r="B125" s="50" t="s">
        <v>414</v>
      </c>
      <c r="C125" s="88">
        <v>2499</v>
      </c>
      <c r="D125" s="89" t="s">
        <v>809</v>
      </c>
      <c r="E125" s="56" t="s">
        <v>1931</v>
      </c>
      <c r="F125" s="123">
        <v>124164.5</v>
      </c>
      <c r="G125" s="123">
        <v>92000</v>
      </c>
      <c r="H125" s="123">
        <v>21908.63</v>
      </c>
      <c r="I125" s="56">
        <v>1067975.21</v>
      </c>
      <c r="J125" s="56">
        <v>122784.94</v>
      </c>
      <c r="K125" s="275">
        <v>0</v>
      </c>
      <c r="L125" s="275">
        <v>35392.67</v>
      </c>
      <c r="M125" s="275">
        <v>50000</v>
      </c>
      <c r="N125" s="275">
        <v>0</v>
      </c>
      <c r="O125" s="56"/>
      <c r="P125" s="56"/>
      <c r="Q125" s="56"/>
      <c r="R125" s="56">
        <v>3118920.11</v>
      </c>
      <c r="S125" s="100">
        <v>821408.88</v>
      </c>
      <c r="U125" s="100">
        <v>781.58</v>
      </c>
      <c r="W125" s="100">
        <v>1338422.8</v>
      </c>
      <c r="Y125" s="124">
        <v>1567122.8</v>
      </c>
      <c r="AB125" s="124">
        <v>424786.85</v>
      </c>
      <c r="AC125" s="124">
        <v>253279.26</v>
      </c>
      <c r="AG125" s="99">
        <f t="shared" si="17"/>
        <v>238073.13</v>
      </c>
      <c r="AH125" s="63">
        <f t="shared" si="18"/>
        <v>85392.67</v>
      </c>
      <c r="AI125" s="64">
        <f t="shared" si="15"/>
        <v>152680.46000000002</v>
      </c>
      <c r="AJ125" s="60">
        <f t="shared" si="19"/>
        <v>2160613.2599999998</v>
      </c>
      <c r="AK125" s="59">
        <f t="shared" si="20"/>
        <v>2245188.91</v>
      </c>
      <c r="AL125" s="69">
        <f t="shared" si="16"/>
        <v>-84575.650000000373</v>
      </c>
    </row>
    <row r="126" spans="1:38" ht="14.4" thickBot="1" x14ac:dyDescent="0.3">
      <c r="A126" s="50" t="s">
        <v>417</v>
      </c>
      <c r="B126" s="50" t="s">
        <v>418</v>
      </c>
      <c r="C126" s="88">
        <v>5132</v>
      </c>
      <c r="D126" s="89" t="s">
        <v>810</v>
      </c>
      <c r="E126" s="56" t="s">
        <v>1898</v>
      </c>
      <c r="F126" s="123">
        <v>318577.78000000003</v>
      </c>
      <c r="G126" s="123">
        <v>0</v>
      </c>
      <c r="H126" s="123">
        <v>20925.38</v>
      </c>
      <c r="I126" s="56">
        <v>986469.64</v>
      </c>
      <c r="J126" s="56">
        <v>206217.15</v>
      </c>
      <c r="K126" s="275">
        <v>0</v>
      </c>
      <c r="L126" s="275">
        <v>56344.08</v>
      </c>
      <c r="N126" s="275">
        <v>1571.68</v>
      </c>
      <c r="O126" s="56">
        <v>85640</v>
      </c>
      <c r="P126" s="56">
        <v>1487575.93</v>
      </c>
      <c r="Q126" s="56">
        <v>-1116.5899999999999</v>
      </c>
      <c r="R126" s="56"/>
      <c r="S126" s="100">
        <v>1612324.99</v>
      </c>
      <c r="T126" s="100">
        <v>54740</v>
      </c>
      <c r="U126" s="100">
        <v>2493.8200000000002</v>
      </c>
      <c r="W126" s="100">
        <v>1870035.5</v>
      </c>
      <c r="X126" s="100">
        <v>370660</v>
      </c>
      <c r="Y126" s="124">
        <v>2835524.5</v>
      </c>
      <c r="AB126" s="124">
        <v>823649.82</v>
      </c>
      <c r="AC126" s="124">
        <v>222253.14</v>
      </c>
      <c r="AG126" s="99">
        <f t="shared" si="17"/>
        <v>339503.16000000003</v>
      </c>
      <c r="AH126" s="63">
        <f t="shared" si="18"/>
        <v>57915.76</v>
      </c>
      <c r="AI126" s="64">
        <f t="shared" si="15"/>
        <v>281587.40000000002</v>
      </c>
      <c r="AJ126" s="60">
        <f t="shared" si="19"/>
        <v>3910254.31</v>
      </c>
      <c r="AK126" s="59">
        <f t="shared" si="20"/>
        <v>3881427.46</v>
      </c>
      <c r="AL126" s="69">
        <f t="shared" si="16"/>
        <v>28826.850000000093</v>
      </c>
    </row>
    <row r="127" spans="1:38" ht="14.4" thickBot="1" x14ac:dyDescent="0.3">
      <c r="A127" s="50" t="s">
        <v>417</v>
      </c>
      <c r="B127" s="50" t="s">
        <v>418</v>
      </c>
      <c r="C127" s="88">
        <v>2779</v>
      </c>
      <c r="D127" s="89" t="s">
        <v>811</v>
      </c>
      <c r="E127" s="56" t="s">
        <v>1899</v>
      </c>
      <c r="F127" s="123">
        <v>360764.68</v>
      </c>
      <c r="G127" s="123">
        <v>0</v>
      </c>
      <c r="H127" s="123">
        <v>20333.919999999998</v>
      </c>
      <c r="I127" s="56">
        <v>282493.21000000002</v>
      </c>
      <c r="J127" s="56">
        <v>208343.26</v>
      </c>
      <c r="L127" s="275">
        <v>52120.52</v>
      </c>
      <c r="N127" s="275">
        <v>445.1</v>
      </c>
      <c r="O127" s="56">
        <v>0</v>
      </c>
      <c r="P127" s="56">
        <v>439121.15</v>
      </c>
      <c r="Q127" s="56">
        <v>8370</v>
      </c>
      <c r="R127" s="56"/>
      <c r="S127" s="100">
        <v>1396311.91</v>
      </c>
      <c r="T127" s="100">
        <v>123005</v>
      </c>
      <c r="U127" s="100">
        <v>2388.6999999999998</v>
      </c>
      <c r="W127" s="100">
        <v>1405041</v>
      </c>
      <c r="X127" s="100">
        <v>248481</v>
      </c>
      <c r="Y127" s="124">
        <v>1870386</v>
      </c>
      <c r="AB127" s="124">
        <v>704501.88</v>
      </c>
      <c r="AC127" s="124">
        <v>111914.18</v>
      </c>
      <c r="AF127" s="124">
        <v>60000</v>
      </c>
      <c r="AG127" s="99">
        <f t="shared" si="17"/>
        <v>381098.6</v>
      </c>
      <c r="AH127" s="63">
        <f t="shared" si="18"/>
        <v>52565.619999999995</v>
      </c>
      <c r="AI127" s="64">
        <f t="shared" si="15"/>
        <v>328532.98</v>
      </c>
      <c r="AJ127" s="60">
        <f t="shared" si="19"/>
        <v>3175227.61</v>
      </c>
      <c r="AK127" s="59">
        <f t="shared" si="20"/>
        <v>2746802.06</v>
      </c>
      <c r="AL127" s="69">
        <f t="shared" si="16"/>
        <v>428425.54999999981</v>
      </c>
    </row>
    <row r="128" spans="1:38" ht="14.4" thickBot="1" x14ac:dyDescent="0.3">
      <c r="A128" s="50" t="s">
        <v>417</v>
      </c>
      <c r="B128" s="50" t="s">
        <v>418</v>
      </c>
      <c r="C128" s="88">
        <v>5936</v>
      </c>
      <c r="D128" s="89" t="s">
        <v>812</v>
      </c>
      <c r="E128" s="56" t="s">
        <v>1902</v>
      </c>
      <c r="F128" s="123">
        <v>485088.6</v>
      </c>
      <c r="G128" s="123">
        <v>0</v>
      </c>
      <c r="H128" s="123">
        <v>5609.19</v>
      </c>
      <c r="I128" s="56">
        <v>5237068.1900000004</v>
      </c>
      <c r="J128" s="56">
        <v>101834.52</v>
      </c>
      <c r="L128" s="275">
        <v>119328.99</v>
      </c>
      <c r="N128" s="275">
        <v>207.44</v>
      </c>
      <c r="O128" s="56">
        <v>0</v>
      </c>
      <c r="P128" s="56">
        <v>5616660</v>
      </c>
      <c r="Q128" s="56">
        <v>1567.64</v>
      </c>
      <c r="R128" s="56"/>
      <c r="S128" s="100">
        <v>1831619.81</v>
      </c>
      <c r="T128" s="100">
        <v>118620</v>
      </c>
      <c r="U128" s="100">
        <v>2290.91</v>
      </c>
      <c r="W128" s="100">
        <v>1641101.1</v>
      </c>
      <c r="X128" s="100">
        <v>675308.9</v>
      </c>
      <c r="Y128" s="124">
        <v>2536387.1</v>
      </c>
      <c r="AB128" s="124">
        <v>604840.31000000006</v>
      </c>
      <c r="AC128" s="124">
        <v>482014.33</v>
      </c>
      <c r="AF128" s="124">
        <v>86000</v>
      </c>
      <c r="AG128" s="99">
        <f t="shared" si="17"/>
        <v>490697.79</v>
      </c>
      <c r="AH128" s="63">
        <f t="shared" si="18"/>
        <v>119536.43000000001</v>
      </c>
      <c r="AI128" s="64">
        <f t="shared" si="15"/>
        <v>371161.36</v>
      </c>
      <c r="AJ128" s="60">
        <f t="shared" si="19"/>
        <v>4268940.7200000007</v>
      </c>
      <c r="AK128" s="59">
        <f t="shared" si="20"/>
        <v>3709241.74</v>
      </c>
      <c r="AL128" s="69">
        <f t="shared" si="16"/>
        <v>559698.98000000045</v>
      </c>
    </row>
    <row r="129" spans="1:38" ht="14.4" thickBot="1" x14ac:dyDescent="0.3">
      <c r="A129" s="50" t="s">
        <v>417</v>
      </c>
      <c r="B129" s="50" t="s">
        <v>418</v>
      </c>
      <c r="C129" s="88">
        <v>2905</v>
      </c>
      <c r="D129" s="89" t="s">
        <v>813</v>
      </c>
      <c r="E129" s="56" t="s">
        <v>1904</v>
      </c>
      <c r="F129" s="123">
        <v>442736.05</v>
      </c>
      <c r="G129" s="123">
        <v>0</v>
      </c>
      <c r="H129" s="123">
        <v>0</v>
      </c>
      <c r="I129" s="56">
        <v>412466</v>
      </c>
      <c r="J129" s="56">
        <v>166984.14000000001</v>
      </c>
      <c r="L129" s="275">
        <v>33568.089999999997</v>
      </c>
      <c r="N129" s="275">
        <v>298.67</v>
      </c>
      <c r="O129" s="56">
        <v>155940</v>
      </c>
      <c r="P129" s="56">
        <v>809478.12</v>
      </c>
      <c r="Q129" s="56">
        <v>27955.13</v>
      </c>
      <c r="R129" s="56"/>
      <c r="S129" s="100">
        <v>1042084.51</v>
      </c>
      <c r="T129" s="100">
        <v>21420</v>
      </c>
      <c r="U129" s="100">
        <v>2427.62</v>
      </c>
      <c r="W129" s="100">
        <v>897615.5</v>
      </c>
      <c r="X129" s="100">
        <v>250018</v>
      </c>
      <c r="Y129" s="124">
        <v>1499563.5</v>
      </c>
      <c r="AB129" s="124">
        <v>546056.62</v>
      </c>
      <c r="AC129" s="124">
        <v>66208.83</v>
      </c>
      <c r="AG129" s="99">
        <f t="shared" si="17"/>
        <v>442736.05</v>
      </c>
      <c r="AH129" s="63">
        <f t="shared" si="18"/>
        <v>33866.759999999995</v>
      </c>
      <c r="AI129" s="64">
        <f t="shared" si="15"/>
        <v>408869.29</v>
      </c>
      <c r="AJ129" s="60">
        <f t="shared" si="19"/>
        <v>2213565.63</v>
      </c>
      <c r="AK129" s="59">
        <f t="shared" si="20"/>
        <v>2111828.9500000002</v>
      </c>
      <c r="AL129" s="69">
        <f t="shared" si="16"/>
        <v>101736.6799999997</v>
      </c>
    </row>
    <row r="130" spans="1:38" ht="14.4" thickBot="1" x14ac:dyDescent="0.3">
      <c r="A130" s="50" t="s">
        <v>417</v>
      </c>
      <c r="B130" s="50" t="s">
        <v>418</v>
      </c>
      <c r="C130" s="88">
        <v>2680</v>
      </c>
      <c r="D130" s="89" t="s">
        <v>814</v>
      </c>
      <c r="E130" s="56" t="s">
        <v>1930</v>
      </c>
      <c r="F130" s="123">
        <v>253797.63</v>
      </c>
      <c r="G130" s="123">
        <v>0</v>
      </c>
      <c r="H130" s="123">
        <v>6369.24</v>
      </c>
      <c r="I130" s="56">
        <v>492664.31</v>
      </c>
      <c r="J130" s="56">
        <v>67581.55</v>
      </c>
      <c r="L130" s="275">
        <v>143472.39000000001</v>
      </c>
      <c r="N130" s="275">
        <v>15</v>
      </c>
      <c r="O130" s="56">
        <v>0</v>
      </c>
      <c r="P130" s="56">
        <v>898661.6</v>
      </c>
      <c r="Q130" s="56">
        <v>29188.53</v>
      </c>
      <c r="R130" s="56"/>
      <c r="S130" s="100">
        <v>803180.01</v>
      </c>
      <c r="T130" s="100">
        <v>142300</v>
      </c>
      <c r="U130" s="100">
        <v>1406.53</v>
      </c>
      <c r="W130" s="100">
        <v>771520</v>
      </c>
      <c r="X130" s="100">
        <v>163900</v>
      </c>
      <c r="Y130" s="124">
        <v>1242304</v>
      </c>
      <c r="AB130" s="124">
        <v>728580.4</v>
      </c>
      <c r="AC130" s="124">
        <v>135797.93</v>
      </c>
      <c r="AG130" s="99">
        <f t="shared" si="17"/>
        <v>260166.87</v>
      </c>
      <c r="AH130" s="63">
        <f t="shared" si="18"/>
        <v>143487.39000000001</v>
      </c>
      <c r="AI130" s="64">
        <f t="shared" si="15"/>
        <v>116679.47999999998</v>
      </c>
      <c r="AJ130" s="60">
        <f t="shared" si="19"/>
        <v>1882306.54</v>
      </c>
      <c r="AK130" s="59">
        <f t="shared" si="20"/>
        <v>2106682.33</v>
      </c>
      <c r="AL130" s="69">
        <f t="shared" si="16"/>
        <v>-224375.79000000004</v>
      </c>
    </row>
  </sheetData>
  <autoFilter ref="A1:AL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zoomScale="73" zoomScaleNormal="73" workbookViewId="0">
      <selection sqref="A1:AD86"/>
    </sheetView>
  </sheetViews>
  <sheetFormatPr defaultColWidth="9" defaultRowHeight="13.8" x14ac:dyDescent="0.25"/>
  <cols>
    <col min="1" max="1" width="39" style="56" bestFit="1" customWidth="1"/>
    <col min="2" max="2" width="32.09765625" style="123" bestFit="1" customWidth="1"/>
    <col min="3" max="3" width="31.19921875" style="123" bestFit="1" customWidth="1"/>
    <col min="4" max="4" width="23" style="123" bestFit="1" customWidth="1"/>
    <col min="5" max="5" width="22.69921875" style="123" bestFit="1" customWidth="1"/>
    <col min="6" max="7" width="16.69921875" style="56" bestFit="1" customWidth="1"/>
    <col min="8" max="8" width="16.8984375" style="275" bestFit="1" customWidth="1"/>
    <col min="9" max="9" width="19.09765625" style="275" bestFit="1" customWidth="1"/>
    <col min="10" max="10" width="18.3984375" style="275" bestFit="1" customWidth="1"/>
    <col min="11" max="11" width="20.3984375" style="275" bestFit="1" customWidth="1"/>
    <col min="12" max="12" width="22.59765625" style="56" bestFit="1" customWidth="1"/>
    <col min="13" max="13" width="26.69921875" style="56" bestFit="1" customWidth="1"/>
    <col min="14" max="14" width="26.8984375" style="56" bestFit="1" customWidth="1"/>
    <col min="15" max="15" width="17" style="56" bestFit="1" customWidth="1"/>
    <col min="16" max="16" width="43.09765625" style="100" bestFit="1" customWidth="1"/>
    <col min="17" max="17" width="43.8984375" style="100" bestFit="1" customWidth="1"/>
    <col min="18" max="18" width="28" style="100" bestFit="1" customWidth="1"/>
    <col min="19" max="19" width="37.5" style="100" bestFit="1" customWidth="1"/>
    <col min="20" max="20" width="53.3984375" style="100" bestFit="1" customWidth="1"/>
    <col min="21" max="21" width="54.8984375" style="100" bestFit="1" customWidth="1"/>
    <col min="22" max="22" width="19.3984375" style="100" bestFit="1" customWidth="1"/>
    <col min="23" max="23" width="25.69921875" style="124" bestFit="1" customWidth="1"/>
    <col min="24" max="24" width="24.09765625" style="124" bestFit="1" customWidth="1"/>
    <col min="25" max="25" width="41.19921875" style="124" bestFit="1" customWidth="1"/>
    <col min="26" max="26" width="29.8984375" style="124" bestFit="1" customWidth="1"/>
    <col min="27" max="27" width="32.09765625" style="124" bestFit="1" customWidth="1"/>
    <col min="28" max="28" width="32.3984375" style="124" bestFit="1" customWidth="1"/>
    <col min="29" max="29" width="34.19921875" style="124" bestFit="1" customWidth="1"/>
    <col min="30" max="30" width="33.09765625" style="124" bestFit="1" customWidth="1"/>
    <col min="31" max="16384" width="9" style="266"/>
  </cols>
  <sheetData>
    <row r="1" spans="1:30" x14ac:dyDescent="0.25">
      <c r="A1" s="56" t="s">
        <v>590</v>
      </c>
      <c r="B1" s="123" t="s">
        <v>1438</v>
      </c>
      <c r="C1" s="123" t="s">
        <v>1439</v>
      </c>
      <c r="D1" s="123" t="s">
        <v>1440</v>
      </c>
      <c r="E1" s="123" t="s">
        <v>1441</v>
      </c>
      <c r="F1" s="56" t="s">
        <v>1442</v>
      </c>
      <c r="G1" s="56" t="s">
        <v>1443</v>
      </c>
      <c r="H1" s="275" t="s">
        <v>1445</v>
      </c>
      <c r="I1" s="275" t="s">
        <v>1446</v>
      </c>
      <c r="J1" s="275" t="s">
        <v>1448</v>
      </c>
      <c r="K1" s="275" t="s">
        <v>1449</v>
      </c>
      <c r="L1" s="56" t="s">
        <v>1450</v>
      </c>
      <c r="M1" s="56" t="s">
        <v>1451</v>
      </c>
      <c r="N1" s="56" t="s">
        <v>1452</v>
      </c>
      <c r="O1" s="56" t="s">
        <v>1453</v>
      </c>
      <c r="P1" s="100" t="s">
        <v>1454</v>
      </c>
      <c r="Q1" s="100" t="s">
        <v>1455</v>
      </c>
      <c r="R1" s="100" t="s">
        <v>1456</v>
      </c>
      <c r="S1" s="100" t="s">
        <v>1457</v>
      </c>
      <c r="T1" s="100" t="s">
        <v>1599</v>
      </c>
      <c r="U1" s="100" t="s">
        <v>1458</v>
      </c>
      <c r="V1" s="100" t="s">
        <v>1459</v>
      </c>
      <c r="W1" s="124" t="s">
        <v>1460</v>
      </c>
      <c r="X1" s="124" t="s">
        <v>1508</v>
      </c>
      <c r="Y1" s="124" t="s">
        <v>1461</v>
      </c>
      <c r="Z1" s="124" t="s">
        <v>1462</v>
      </c>
      <c r="AA1" s="124" t="s">
        <v>1463</v>
      </c>
      <c r="AB1" s="124" t="s">
        <v>1464</v>
      </c>
      <c r="AC1" s="124" t="s">
        <v>1466</v>
      </c>
      <c r="AD1" s="124" t="s">
        <v>1467</v>
      </c>
    </row>
    <row r="2" spans="1:30" x14ac:dyDescent="0.25">
      <c r="A2" s="56" t="s">
        <v>591</v>
      </c>
      <c r="B2" s="123" t="s">
        <v>1468</v>
      </c>
      <c r="C2" s="123" t="s">
        <v>1469</v>
      </c>
      <c r="D2" s="123" t="s">
        <v>1470</v>
      </c>
      <c r="E2" s="123" t="s">
        <v>1471</v>
      </c>
      <c r="F2" s="56" t="s">
        <v>1472</v>
      </c>
      <c r="G2" s="56" t="s">
        <v>1473</v>
      </c>
      <c r="H2" s="275" t="s">
        <v>1475</v>
      </c>
      <c r="I2" s="275" t="s">
        <v>1476</v>
      </c>
      <c r="J2" s="275" t="s">
        <v>1478</v>
      </c>
      <c r="K2" s="275" t="s">
        <v>1479</v>
      </c>
      <c r="L2" s="56" t="s">
        <v>1480</v>
      </c>
      <c r="M2" s="56" t="s">
        <v>1481</v>
      </c>
      <c r="N2" s="56" t="s">
        <v>1482</v>
      </c>
      <c r="O2" s="56" t="s">
        <v>1483</v>
      </c>
      <c r="P2" s="100" t="s">
        <v>1484</v>
      </c>
      <c r="Q2" s="100" t="s">
        <v>1485</v>
      </c>
      <c r="R2" s="100" t="s">
        <v>1486</v>
      </c>
      <c r="S2" s="100" t="s">
        <v>1487</v>
      </c>
      <c r="T2" s="100" t="s">
        <v>1604</v>
      </c>
      <c r="U2" s="100" t="s">
        <v>1488</v>
      </c>
      <c r="V2" s="100" t="s">
        <v>1489</v>
      </c>
      <c r="W2" s="124" t="s">
        <v>1490</v>
      </c>
      <c r="X2" s="124" t="s">
        <v>1513</v>
      </c>
      <c r="Y2" s="124" t="s">
        <v>1491</v>
      </c>
      <c r="Z2" s="124" t="s">
        <v>1492</v>
      </c>
      <c r="AA2" s="124" t="s">
        <v>1493</v>
      </c>
      <c r="AB2" s="124" t="s">
        <v>1494</v>
      </c>
      <c r="AC2" s="124" t="s">
        <v>1496</v>
      </c>
      <c r="AD2" s="124" t="s">
        <v>1497</v>
      </c>
    </row>
    <row r="3" spans="1:30" x14ac:dyDescent="0.25">
      <c r="A3" s="56" t="s">
        <v>592</v>
      </c>
      <c r="B3" s="123">
        <v>26483101.52</v>
      </c>
      <c r="C3" s="123">
        <v>5492775.5</v>
      </c>
      <c r="D3" s="123">
        <v>3001460.21</v>
      </c>
      <c r="E3" s="123">
        <v>56.74</v>
      </c>
      <c r="F3" s="56">
        <v>77770261.909999996</v>
      </c>
      <c r="G3" s="56">
        <v>39622465.210000001</v>
      </c>
      <c r="H3" s="275">
        <v>349326.31</v>
      </c>
      <c r="I3" s="275">
        <v>1608357.93</v>
      </c>
      <c r="J3" s="275">
        <v>13000</v>
      </c>
      <c r="K3" s="275">
        <v>3085642.29</v>
      </c>
      <c r="L3" s="56">
        <v>453601.06</v>
      </c>
      <c r="M3" s="56">
        <v>-123447658.81</v>
      </c>
      <c r="N3" s="56">
        <v>131750563.12</v>
      </c>
      <c r="O3" s="56">
        <v>126626131.06999999</v>
      </c>
      <c r="P3" s="100">
        <v>403.7</v>
      </c>
      <c r="Q3" s="100">
        <v>121956518.93000001</v>
      </c>
      <c r="R3" s="100">
        <v>17766978.260000002</v>
      </c>
      <c r="S3" s="100">
        <v>121883.5</v>
      </c>
      <c r="T3" s="100">
        <v>4150</v>
      </c>
      <c r="U3" s="100">
        <v>137204670.80000001</v>
      </c>
      <c r="V3" s="100">
        <v>19684747.34</v>
      </c>
      <c r="W3" s="124">
        <v>174974122.15000001</v>
      </c>
      <c r="X3" s="124">
        <v>1530</v>
      </c>
      <c r="Y3" s="124">
        <v>366871</v>
      </c>
      <c r="Z3" s="124">
        <v>422704.6</v>
      </c>
      <c r="AA3" s="124">
        <v>76412738.900000006</v>
      </c>
      <c r="AB3" s="124">
        <v>23174256.640000001</v>
      </c>
      <c r="AC3" s="124">
        <v>24116.36</v>
      </c>
      <c r="AD3" s="124">
        <v>1452178.15</v>
      </c>
    </row>
    <row r="4" spans="1:30" x14ac:dyDescent="0.25">
      <c r="A4" s="56" t="s">
        <v>1934</v>
      </c>
      <c r="B4" s="123">
        <v>844715.24</v>
      </c>
      <c r="D4" s="123">
        <v>53743</v>
      </c>
      <c r="E4" s="123">
        <v>0</v>
      </c>
      <c r="F4" s="56">
        <v>9</v>
      </c>
      <c r="G4" s="56">
        <v>38957</v>
      </c>
      <c r="H4" s="275">
        <v>24040</v>
      </c>
      <c r="I4" s="275">
        <v>8980.52</v>
      </c>
      <c r="K4" s="275">
        <v>87570.04</v>
      </c>
      <c r="N4" s="56">
        <v>-55996.03</v>
      </c>
      <c r="O4" s="56">
        <v>560321.12</v>
      </c>
      <c r="R4" s="100">
        <v>147800</v>
      </c>
      <c r="U4" s="100">
        <v>3261601.2</v>
      </c>
      <c r="V4" s="100">
        <v>1191405.54</v>
      </c>
      <c r="W4" s="124">
        <v>3268581.2</v>
      </c>
      <c r="X4" s="124">
        <v>1530</v>
      </c>
      <c r="Z4" s="124">
        <v>24951</v>
      </c>
      <c r="AA4" s="124">
        <v>993235.95</v>
      </c>
    </row>
    <row r="5" spans="1:30" x14ac:dyDescent="0.25">
      <c r="A5" s="56" t="s">
        <v>1935</v>
      </c>
      <c r="B5" s="123">
        <v>29000.32</v>
      </c>
      <c r="D5" s="123">
        <v>19500</v>
      </c>
      <c r="E5" s="123">
        <v>0</v>
      </c>
      <c r="F5" s="56">
        <v>104561.88</v>
      </c>
      <c r="G5" s="56">
        <v>23631.32</v>
      </c>
      <c r="K5" s="275">
        <v>29000.32</v>
      </c>
      <c r="N5" s="56">
        <v>-1738629.24</v>
      </c>
      <c r="O5" s="56">
        <v>2026803.02</v>
      </c>
      <c r="U5" s="100">
        <v>1936663.84</v>
      </c>
      <c r="V5" s="100">
        <v>611147.97</v>
      </c>
      <c r="W5" s="124">
        <v>1960713.84</v>
      </c>
      <c r="AA5" s="124">
        <v>582765.97</v>
      </c>
      <c r="AB5" s="124">
        <v>144812.57999999999</v>
      </c>
    </row>
    <row r="6" spans="1:30" x14ac:dyDescent="0.25">
      <c r="A6" s="56" t="s">
        <v>1936</v>
      </c>
      <c r="B6" s="123">
        <v>53551.44</v>
      </c>
      <c r="D6" s="123">
        <v>39432</v>
      </c>
      <c r="E6" s="123">
        <v>10.1</v>
      </c>
      <c r="F6" s="56">
        <v>2749721.01</v>
      </c>
      <c r="G6" s="56">
        <v>12421.2</v>
      </c>
      <c r="I6" s="275">
        <v>12095.2</v>
      </c>
      <c r="K6" s="275">
        <v>42547.02</v>
      </c>
      <c r="N6" s="56">
        <v>2244968.71</v>
      </c>
      <c r="O6" s="56">
        <v>716949.66</v>
      </c>
      <c r="R6" s="100">
        <v>10000</v>
      </c>
      <c r="S6" s="100">
        <v>0</v>
      </c>
      <c r="U6" s="100">
        <v>2356624.5499999998</v>
      </c>
      <c r="V6" s="100">
        <v>512062.39</v>
      </c>
      <c r="W6" s="124">
        <v>2390984.5499999998</v>
      </c>
      <c r="Z6" s="124">
        <v>9417</v>
      </c>
      <c r="AA6" s="124">
        <v>478790.53</v>
      </c>
      <c r="AB6" s="124">
        <v>160919.70000000001</v>
      </c>
    </row>
    <row r="7" spans="1:30" x14ac:dyDescent="0.25">
      <c r="A7" s="56" t="s">
        <v>1937</v>
      </c>
      <c r="B7" s="123">
        <v>13885.61</v>
      </c>
      <c r="D7" s="123">
        <v>48390.239999999998</v>
      </c>
      <c r="E7" s="123">
        <v>0</v>
      </c>
      <c r="F7" s="56">
        <v>2955135.34</v>
      </c>
      <c r="G7" s="56">
        <v>413672.6</v>
      </c>
      <c r="I7" s="275">
        <v>0</v>
      </c>
      <c r="K7" s="275">
        <v>13870</v>
      </c>
      <c r="N7" s="56">
        <v>2601053.7799999998</v>
      </c>
      <c r="O7" s="56">
        <v>550717.67000000004</v>
      </c>
      <c r="P7" s="100">
        <v>9.57</v>
      </c>
      <c r="S7" s="100">
        <v>6.04</v>
      </c>
      <c r="U7" s="100">
        <v>1344461.6</v>
      </c>
      <c r="V7" s="100">
        <v>1109677.3500000001</v>
      </c>
      <c r="W7" s="124">
        <v>1375191.6</v>
      </c>
      <c r="Z7" s="124">
        <v>26298</v>
      </c>
      <c r="AA7" s="124">
        <v>421222.56</v>
      </c>
      <c r="AB7" s="124">
        <v>366000.06</v>
      </c>
    </row>
    <row r="8" spans="1:30" x14ac:dyDescent="0.25">
      <c r="A8" s="56" t="s">
        <v>1938</v>
      </c>
      <c r="B8" s="123">
        <v>74900.7</v>
      </c>
      <c r="C8" s="123">
        <v>143350</v>
      </c>
      <c r="D8" s="123">
        <v>10541</v>
      </c>
      <c r="E8" s="123">
        <v>0</v>
      </c>
      <c r="F8" s="56">
        <v>406522.53</v>
      </c>
      <c r="G8" s="56">
        <v>199565.48</v>
      </c>
      <c r="H8" s="275">
        <v>0</v>
      </c>
      <c r="I8" s="275">
        <v>9500</v>
      </c>
      <c r="K8" s="275">
        <v>91639</v>
      </c>
      <c r="N8" s="56">
        <v>-1401932.9</v>
      </c>
      <c r="O8" s="56">
        <v>2257089.6800000002</v>
      </c>
      <c r="P8" s="100">
        <v>378.78</v>
      </c>
      <c r="R8" s="100">
        <v>398244.92</v>
      </c>
      <c r="U8" s="100">
        <v>1156943.3500000001</v>
      </c>
      <c r="V8" s="100">
        <v>486496.1</v>
      </c>
      <c r="W8" s="124">
        <v>1211943.3500000001</v>
      </c>
      <c r="Z8" s="124">
        <v>58442</v>
      </c>
      <c r="AA8" s="124">
        <v>647758.1</v>
      </c>
      <c r="AB8" s="124">
        <v>240625.77</v>
      </c>
    </row>
    <row r="9" spans="1:30" x14ac:dyDescent="0.25">
      <c r="A9" s="56" t="s">
        <v>1939</v>
      </c>
      <c r="B9" s="123">
        <v>22443.360000000001</v>
      </c>
      <c r="D9" s="123">
        <v>0</v>
      </c>
      <c r="E9" s="123">
        <v>46.64</v>
      </c>
      <c r="F9" s="56">
        <v>4026509.38</v>
      </c>
      <c r="G9" s="56">
        <v>351796.26</v>
      </c>
      <c r="H9" s="275">
        <v>0</v>
      </c>
      <c r="I9" s="275">
        <v>17990</v>
      </c>
      <c r="K9" s="275">
        <v>13000</v>
      </c>
      <c r="N9" s="56">
        <v>4160145.27</v>
      </c>
      <c r="O9" s="56">
        <v>253201</v>
      </c>
      <c r="Q9" s="100">
        <v>22840</v>
      </c>
      <c r="U9" s="100">
        <v>1195828</v>
      </c>
      <c r="V9" s="100">
        <v>676195.1</v>
      </c>
      <c r="W9" s="124">
        <v>1215628</v>
      </c>
      <c r="Z9" s="124">
        <v>39842</v>
      </c>
      <c r="AA9" s="124">
        <v>340553.1</v>
      </c>
      <c r="AB9" s="124">
        <v>342380.63</v>
      </c>
    </row>
    <row r="10" spans="1:30" x14ac:dyDescent="0.25">
      <c r="A10" s="56" t="s">
        <v>1940</v>
      </c>
      <c r="B10" s="123">
        <v>11035.41</v>
      </c>
      <c r="D10" s="123">
        <v>0</v>
      </c>
      <c r="E10" s="123">
        <v>0</v>
      </c>
      <c r="F10" s="56">
        <v>3421528.36</v>
      </c>
      <c r="G10" s="56">
        <v>3</v>
      </c>
      <c r="K10" s="275">
        <v>11000</v>
      </c>
      <c r="N10" s="56">
        <v>2598603.14</v>
      </c>
      <c r="P10" s="100">
        <v>15.35</v>
      </c>
      <c r="S10" s="100">
        <v>19.920000000000002</v>
      </c>
      <c r="U10" s="100">
        <v>1097026</v>
      </c>
      <c r="V10" s="100">
        <v>1296154.81</v>
      </c>
      <c r="W10" s="124">
        <v>1102066</v>
      </c>
      <c r="Z10" s="124">
        <v>23325</v>
      </c>
      <c r="AA10" s="124">
        <v>318289.81</v>
      </c>
      <c r="AB10" s="124">
        <v>126571.64</v>
      </c>
    </row>
    <row r="11" spans="1:30" x14ac:dyDescent="0.25">
      <c r="A11" s="56" t="s">
        <v>1941</v>
      </c>
      <c r="B11" s="123">
        <v>18500</v>
      </c>
      <c r="E11" s="123">
        <v>0</v>
      </c>
      <c r="F11" s="56">
        <v>857376</v>
      </c>
      <c r="G11" s="56">
        <v>200270.74</v>
      </c>
      <c r="I11" s="275">
        <v>3000</v>
      </c>
      <c r="K11" s="275">
        <v>15500</v>
      </c>
      <c r="N11" s="56">
        <v>401061.08</v>
      </c>
      <c r="O11" s="56">
        <v>99610.62</v>
      </c>
      <c r="U11" s="100">
        <v>502929</v>
      </c>
      <c r="V11" s="100">
        <v>1462677.17</v>
      </c>
      <c r="W11" s="124">
        <v>525637</v>
      </c>
      <c r="Z11" s="124">
        <v>23128</v>
      </c>
      <c r="AA11" s="124">
        <v>559466.17000000004</v>
      </c>
      <c r="AB11" s="124">
        <v>300399.96000000002</v>
      </c>
    </row>
    <row r="12" spans="1:30" x14ac:dyDescent="0.25">
      <c r="A12" s="56" t="s">
        <v>1942</v>
      </c>
      <c r="B12" s="123">
        <v>146568.01999999999</v>
      </c>
      <c r="C12" s="123">
        <v>0</v>
      </c>
      <c r="D12" s="123">
        <v>22719.11</v>
      </c>
      <c r="F12" s="56">
        <v>1359899.04</v>
      </c>
      <c r="G12" s="56">
        <v>487357.74</v>
      </c>
      <c r="H12" s="275">
        <v>0</v>
      </c>
      <c r="I12" s="275">
        <v>7390</v>
      </c>
      <c r="N12" s="56">
        <v>107772.04</v>
      </c>
      <c r="O12" s="56">
        <v>685585.33</v>
      </c>
      <c r="Q12" s="100">
        <v>873862.85</v>
      </c>
      <c r="R12" s="100">
        <v>239167</v>
      </c>
      <c r="S12" s="100">
        <v>1854.79</v>
      </c>
      <c r="U12" s="100">
        <v>2908632</v>
      </c>
      <c r="V12" s="100">
        <v>156600</v>
      </c>
      <c r="W12" s="124">
        <v>3030043.2</v>
      </c>
      <c r="AA12" s="124">
        <v>750800.52</v>
      </c>
      <c r="AB12" s="124">
        <v>367987.68</v>
      </c>
      <c r="AC12" s="124">
        <v>2782.29</v>
      </c>
    </row>
    <row r="13" spans="1:30" x14ac:dyDescent="0.25">
      <c r="A13" s="56" t="s">
        <v>1943</v>
      </c>
      <c r="B13" s="123">
        <v>102861.25</v>
      </c>
      <c r="C13" s="123">
        <v>45990.400000000001</v>
      </c>
      <c r="D13" s="123">
        <v>178696.49</v>
      </c>
      <c r="F13" s="56">
        <v>440347.64</v>
      </c>
      <c r="G13" s="56">
        <v>278767.71999999997</v>
      </c>
      <c r="H13" s="275">
        <v>14200</v>
      </c>
      <c r="I13" s="275">
        <v>6300</v>
      </c>
      <c r="N13" s="56">
        <v>81467.539999999994</v>
      </c>
      <c r="O13" s="56">
        <v>1517319.83</v>
      </c>
      <c r="Q13" s="100">
        <v>801152.42</v>
      </c>
      <c r="R13" s="100">
        <v>172900</v>
      </c>
      <c r="S13" s="100">
        <v>1041.56</v>
      </c>
      <c r="U13" s="100">
        <v>2380162.14</v>
      </c>
      <c r="V13" s="100">
        <v>14400</v>
      </c>
      <c r="W13" s="124">
        <v>2394562.14</v>
      </c>
      <c r="AA13" s="124">
        <v>706462.38</v>
      </c>
      <c r="AB13" s="124">
        <v>238750.4</v>
      </c>
      <c r="AC13" s="124">
        <v>1</v>
      </c>
    </row>
    <row r="14" spans="1:30" x14ac:dyDescent="0.25">
      <c r="A14" s="56" t="s">
        <v>1944</v>
      </c>
      <c r="B14" s="123">
        <v>112227.4</v>
      </c>
      <c r="C14" s="123">
        <v>286645.15999999997</v>
      </c>
      <c r="D14" s="123">
        <v>16036.78</v>
      </c>
      <c r="F14" s="56">
        <v>1076669.3</v>
      </c>
      <c r="G14" s="56">
        <v>416693.33</v>
      </c>
      <c r="H14" s="275">
        <v>7000</v>
      </c>
      <c r="I14" s="275">
        <v>30535.97</v>
      </c>
      <c r="K14" s="275">
        <v>94500</v>
      </c>
      <c r="N14" s="56">
        <v>44226</v>
      </c>
      <c r="O14" s="56">
        <v>1326846.8</v>
      </c>
      <c r="Q14" s="100">
        <v>1089293.6599999999</v>
      </c>
      <c r="R14" s="100">
        <v>191400</v>
      </c>
      <c r="S14" s="100">
        <v>708.02</v>
      </c>
      <c r="U14" s="100">
        <v>1347383.72</v>
      </c>
      <c r="V14" s="100">
        <v>1500</v>
      </c>
      <c r="W14" s="124">
        <v>1461323.72</v>
      </c>
      <c r="AA14" s="124">
        <v>956249.09</v>
      </c>
      <c r="AB14" s="124">
        <v>327893.44</v>
      </c>
    </row>
    <row r="15" spans="1:30" x14ac:dyDescent="0.25">
      <c r="A15" s="56" t="s">
        <v>1945</v>
      </c>
      <c r="B15" s="123">
        <v>48673.43</v>
      </c>
      <c r="C15" s="123">
        <v>27278.94</v>
      </c>
      <c r="D15" s="123">
        <v>79200</v>
      </c>
      <c r="F15" s="56">
        <v>141305.85999999999</v>
      </c>
      <c r="G15" s="56">
        <v>359886.2</v>
      </c>
      <c r="H15" s="275">
        <v>12000</v>
      </c>
      <c r="I15" s="275">
        <v>25975</v>
      </c>
      <c r="N15" s="56">
        <v>42860</v>
      </c>
      <c r="O15" s="56">
        <v>1336486.2</v>
      </c>
      <c r="Q15" s="100">
        <v>1351381.24</v>
      </c>
      <c r="R15" s="100">
        <v>227160</v>
      </c>
      <c r="S15" s="100">
        <v>2046.96</v>
      </c>
      <c r="U15" s="100">
        <v>2863282.1</v>
      </c>
      <c r="V15" s="100">
        <v>12000</v>
      </c>
      <c r="W15" s="124">
        <v>3188297.9</v>
      </c>
      <c r="AA15" s="124">
        <v>784357.54</v>
      </c>
      <c r="AB15" s="124">
        <v>243289.15</v>
      </c>
      <c r="AC15" s="124">
        <v>3</v>
      </c>
      <c r="AD15" s="124">
        <v>205000</v>
      </c>
    </row>
    <row r="16" spans="1:30" x14ac:dyDescent="0.25">
      <c r="A16" s="56" t="s">
        <v>1946</v>
      </c>
      <c r="B16" s="123">
        <v>93503.54</v>
      </c>
      <c r="C16" s="123">
        <v>74639.05</v>
      </c>
      <c r="D16" s="123">
        <v>80359.31</v>
      </c>
      <c r="F16" s="56">
        <v>1147130.3</v>
      </c>
      <c r="G16" s="56">
        <v>601515.87</v>
      </c>
      <c r="H16" s="275">
        <v>100000</v>
      </c>
      <c r="I16" s="275">
        <v>0</v>
      </c>
      <c r="N16" s="56">
        <v>160923.57999999999</v>
      </c>
      <c r="O16" s="56">
        <v>2146839.4900000002</v>
      </c>
      <c r="Q16" s="100">
        <v>1390651.01</v>
      </c>
      <c r="R16" s="100">
        <v>297600</v>
      </c>
      <c r="S16" s="100">
        <v>1235.48</v>
      </c>
      <c r="U16" s="100">
        <v>2878513.6</v>
      </c>
      <c r="V16" s="100">
        <v>9000</v>
      </c>
      <c r="W16" s="124">
        <v>3447113</v>
      </c>
      <c r="AA16" s="124">
        <v>842165.09</v>
      </c>
      <c r="AB16" s="124">
        <v>419008.83</v>
      </c>
      <c r="AC16" s="124">
        <v>9</v>
      </c>
    </row>
    <row r="17" spans="1:30" x14ac:dyDescent="0.25">
      <c r="A17" s="56" t="s">
        <v>1947</v>
      </c>
      <c r="B17" s="123">
        <v>432629.04</v>
      </c>
      <c r="C17" s="123">
        <v>0</v>
      </c>
      <c r="D17" s="123">
        <v>95034.53</v>
      </c>
      <c r="F17" s="56">
        <v>217214.01</v>
      </c>
      <c r="G17" s="56">
        <v>336931.11</v>
      </c>
      <c r="H17" s="275">
        <v>17815</v>
      </c>
      <c r="K17" s="275">
        <v>0</v>
      </c>
      <c r="N17" s="56">
        <v>85483.29</v>
      </c>
      <c r="O17" s="56">
        <v>1602780.76</v>
      </c>
      <c r="Q17" s="100">
        <v>1210846.47</v>
      </c>
      <c r="R17" s="100">
        <v>357517.44</v>
      </c>
      <c r="S17" s="100">
        <v>2691.69</v>
      </c>
      <c r="U17" s="100">
        <v>1851968.7</v>
      </c>
      <c r="V17" s="100">
        <v>54950</v>
      </c>
      <c r="W17" s="124">
        <v>2593928.1</v>
      </c>
      <c r="AA17" s="124">
        <v>516365.05</v>
      </c>
      <c r="AB17" s="124">
        <v>209639.02</v>
      </c>
      <c r="AD17" s="124">
        <v>3600</v>
      </c>
    </row>
    <row r="18" spans="1:30" x14ac:dyDescent="0.25">
      <c r="A18" s="56" t="s">
        <v>1948</v>
      </c>
      <c r="B18" s="123">
        <v>261812.02</v>
      </c>
      <c r="C18" s="123">
        <v>0</v>
      </c>
      <c r="D18" s="123">
        <v>17941.95</v>
      </c>
      <c r="F18" s="56">
        <v>537386.87</v>
      </c>
      <c r="G18" s="56">
        <v>2913597.53</v>
      </c>
      <c r="H18" s="275">
        <v>7250</v>
      </c>
      <c r="I18" s="275">
        <v>7038.3</v>
      </c>
      <c r="N18" s="56">
        <v>37609.11</v>
      </c>
      <c r="O18" s="56">
        <v>2036704.82</v>
      </c>
      <c r="Q18" s="100">
        <v>842535.72</v>
      </c>
      <c r="R18" s="100">
        <v>175000</v>
      </c>
      <c r="S18" s="100">
        <v>1436.97</v>
      </c>
      <c r="U18" s="100">
        <v>2027176.9</v>
      </c>
      <c r="V18" s="100">
        <v>3166000</v>
      </c>
      <c r="W18" s="124">
        <v>2030776.9</v>
      </c>
      <c r="AA18" s="124">
        <v>772286.33</v>
      </c>
      <c r="AB18" s="124">
        <v>765702.06</v>
      </c>
      <c r="AC18" s="124">
        <v>4330.4399999999996</v>
      </c>
      <c r="AD18" s="124">
        <v>2500</v>
      </c>
    </row>
    <row r="19" spans="1:30" x14ac:dyDescent="0.25">
      <c r="A19" s="56" t="s">
        <v>1949</v>
      </c>
      <c r="B19" s="123">
        <v>39012.480000000003</v>
      </c>
      <c r="C19" s="123">
        <v>0</v>
      </c>
      <c r="D19" s="123">
        <v>64638.26</v>
      </c>
      <c r="F19" s="56">
        <v>1256243.73</v>
      </c>
      <c r="G19" s="56">
        <v>832374.44</v>
      </c>
      <c r="H19" s="275">
        <v>0</v>
      </c>
      <c r="I19" s="275">
        <v>6300</v>
      </c>
      <c r="N19" s="56">
        <v>35762.949999999997</v>
      </c>
      <c r="O19" s="56">
        <v>118427.08</v>
      </c>
      <c r="Q19" s="100">
        <v>1042908.84</v>
      </c>
      <c r="R19" s="100">
        <v>85000</v>
      </c>
      <c r="S19" s="100">
        <v>1595.58</v>
      </c>
      <c r="U19" s="100">
        <v>1068960</v>
      </c>
      <c r="V19" s="100">
        <v>2000</v>
      </c>
      <c r="W19" s="124">
        <v>1070960</v>
      </c>
      <c r="AA19" s="124">
        <v>876089.83</v>
      </c>
      <c r="AB19" s="124">
        <v>426512.18</v>
      </c>
      <c r="AC19" s="124">
        <v>2765.29</v>
      </c>
      <c r="AD19" s="124">
        <v>32000</v>
      </c>
    </row>
    <row r="20" spans="1:30" x14ac:dyDescent="0.25">
      <c r="A20" s="56" t="s">
        <v>1950</v>
      </c>
      <c r="B20" s="123">
        <v>93985.45</v>
      </c>
      <c r="C20" s="123">
        <v>130253.2</v>
      </c>
      <c r="D20" s="123">
        <v>41592.120000000003</v>
      </c>
      <c r="F20" s="56">
        <v>205649.14</v>
      </c>
      <c r="G20" s="56">
        <v>348122.73</v>
      </c>
      <c r="I20" s="275">
        <v>7150</v>
      </c>
      <c r="N20" s="56">
        <v>100971</v>
      </c>
      <c r="O20" s="56">
        <v>1863971.92</v>
      </c>
      <c r="Q20" s="100">
        <v>1987655.26</v>
      </c>
      <c r="R20" s="100">
        <v>294604</v>
      </c>
      <c r="S20" s="100">
        <v>1875.17</v>
      </c>
      <c r="U20" s="100">
        <v>1142660</v>
      </c>
      <c r="V20" s="100">
        <v>29700</v>
      </c>
      <c r="W20" s="124">
        <v>1835062.4</v>
      </c>
      <c r="AA20" s="124">
        <v>1090766.81</v>
      </c>
      <c r="AB20" s="124">
        <v>267902.7</v>
      </c>
      <c r="AD20" s="124">
        <v>85100</v>
      </c>
    </row>
    <row r="21" spans="1:30" x14ac:dyDescent="0.25">
      <c r="A21" s="56" t="s">
        <v>1951</v>
      </c>
      <c r="B21" s="123">
        <v>179759.59</v>
      </c>
      <c r="C21" s="123">
        <v>53375</v>
      </c>
      <c r="D21" s="123">
        <v>110358.09</v>
      </c>
      <c r="F21" s="56">
        <v>789310.1</v>
      </c>
      <c r="G21" s="56">
        <v>2453337.83</v>
      </c>
      <c r="H21" s="275">
        <v>0</v>
      </c>
      <c r="I21" s="275">
        <v>6300</v>
      </c>
      <c r="K21" s="275">
        <v>0</v>
      </c>
      <c r="N21" s="56">
        <v>247503.08</v>
      </c>
      <c r="O21" s="56">
        <v>2519990.75</v>
      </c>
      <c r="Q21" s="100">
        <v>4062784.59</v>
      </c>
      <c r="R21" s="100">
        <v>141000</v>
      </c>
      <c r="S21" s="100">
        <v>2236.98</v>
      </c>
      <c r="U21" s="100">
        <v>2086548.5</v>
      </c>
      <c r="V21" s="100">
        <v>18400</v>
      </c>
      <c r="W21" s="124">
        <v>2712978.5</v>
      </c>
      <c r="AA21" s="124">
        <v>1257230.75</v>
      </c>
      <c r="AB21" s="124">
        <v>640452.06999999995</v>
      </c>
      <c r="AC21" s="124">
        <v>14176.34</v>
      </c>
      <c r="AD21" s="124">
        <v>10000</v>
      </c>
    </row>
    <row r="22" spans="1:30" x14ac:dyDescent="0.25">
      <c r="A22" s="56" t="s">
        <v>1952</v>
      </c>
      <c r="B22" s="123">
        <v>661877.99</v>
      </c>
      <c r="C22" s="123">
        <v>45621.06</v>
      </c>
      <c r="D22" s="123">
        <v>3000</v>
      </c>
      <c r="F22" s="56">
        <v>843524.68</v>
      </c>
      <c r="G22" s="56">
        <v>751344.19</v>
      </c>
      <c r="H22" s="275">
        <v>0</v>
      </c>
      <c r="O22" s="56">
        <v>4994895.4800000004</v>
      </c>
      <c r="Q22" s="100">
        <v>1059294.7</v>
      </c>
      <c r="R22" s="100">
        <v>253822</v>
      </c>
      <c r="S22" s="100">
        <v>3231.6</v>
      </c>
      <c r="U22" s="100">
        <v>2271501</v>
      </c>
      <c r="V22" s="100">
        <v>5000</v>
      </c>
      <c r="W22" s="124">
        <v>2295501</v>
      </c>
      <c r="AA22" s="124">
        <v>859161.58</v>
      </c>
      <c r="AB22" s="124">
        <v>566932.73</v>
      </c>
      <c r="AC22" s="124">
        <v>3</v>
      </c>
      <c r="AD22" s="124">
        <v>3000</v>
      </c>
    </row>
    <row r="23" spans="1:30" x14ac:dyDescent="0.25">
      <c r="A23" s="56" t="s">
        <v>1953</v>
      </c>
      <c r="B23" s="123">
        <v>32363.22</v>
      </c>
      <c r="C23" s="123">
        <v>167430</v>
      </c>
      <c r="D23" s="123">
        <v>74330.45</v>
      </c>
      <c r="F23" s="56">
        <v>364983.08</v>
      </c>
      <c r="G23" s="56">
        <v>473260.39</v>
      </c>
      <c r="H23" s="275">
        <v>10410</v>
      </c>
      <c r="I23" s="275">
        <v>8280</v>
      </c>
      <c r="K23" s="275">
        <v>53.62</v>
      </c>
      <c r="N23" s="56">
        <v>47326.36</v>
      </c>
      <c r="O23" s="56">
        <v>1550129.81</v>
      </c>
      <c r="Q23" s="100">
        <v>1370583.9</v>
      </c>
      <c r="R23" s="100">
        <v>361500</v>
      </c>
      <c r="S23" s="100">
        <v>1084.96</v>
      </c>
      <c r="U23" s="100">
        <v>2642268.9</v>
      </c>
      <c r="V23" s="100">
        <v>167800</v>
      </c>
      <c r="W23" s="124">
        <v>2935026.7</v>
      </c>
      <c r="AA23" s="124">
        <v>641979.71</v>
      </c>
      <c r="AB23" s="124">
        <v>283957.08</v>
      </c>
      <c r="AC23" s="124">
        <v>9</v>
      </c>
      <c r="AD23" s="124">
        <v>5600</v>
      </c>
    </row>
    <row r="24" spans="1:30" x14ac:dyDescent="0.25">
      <c r="A24" s="56" t="s">
        <v>1954</v>
      </c>
      <c r="B24" s="123">
        <v>1945398.76</v>
      </c>
      <c r="C24" s="123">
        <v>17874.43</v>
      </c>
      <c r="D24" s="123">
        <v>1518.16</v>
      </c>
      <c r="F24" s="56">
        <v>199457.49</v>
      </c>
      <c r="G24" s="56">
        <v>906440.94</v>
      </c>
      <c r="H24" s="275">
        <v>0</v>
      </c>
      <c r="I24" s="275">
        <v>41752.11</v>
      </c>
      <c r="N24" s="56">
        <v>429699.71</v>
      </c>
      <c r="O24" s="56">
        <v>2878887.21</v>
      </c>
      <c r="Q24" s="100">
        <v>1315346.08</v>
      </c>
      <c r="R24" s="100">
        <v>275000</v>
      </c>
      <c r="S24" s="100">
        <v>10429.530000000001</v>
      </c>
      <c r="U24" s="100">
        <v>3496316.01</v>
      </c>
      <c r="V24" s="100">
        <v>36200</v>
      </c>
      <c r="W24" s="124">
        <v>3762668.12</v>
      </c>
      <c r="AA24" s="124">
        <v>1291088.1499999999</v>
      </c>
      <c r="AB24" s="124">
        <v>506078.75</v>
      </c>
      <c r="AC24" s="124">
        <v>6</v>
      </c>
      <c r="AD24" s="124">
        <v>366500</v>
      </c>
    </row>
    <row r="25" spans="1:30" x14ac:dyDescent="0.25">
      <c r="A25" s="56" t="s">
        <v>1955</v>
      </c>
      <c r="B25" s="123">
        <v>54674.400000000001</v>
      </c>
      <c r="C25" s="123">
        <v>295943</v>
      </c>
      <c r="D25" s="123">
        <v>9649.3700000000008</v>
      </c>
      <c r="F25" s="56">
        <v>546780.03</v>
      </c>
      <c r="G25" s="56">
        <v>605426.91</v>
      </c>
      <c r="K25" s="275">
        <v>1916.8</v>
      </c>
      <c r="N25" s="56">
        <v>77197.66</v>
      </c>
      <c r="O25" s="56">
        <v>2079998.65</v>
      </c>
      <c r="Q25" s="100">
        <v>900474.92</v>
      </c>
      <c r="R25" s="100">
        <v>328696</v>
      </c>
      <c r="S25" s="100">
        <v>1357.72</v>
      </c>
      <c r="U25" s="100">
        <v>2421218</v>
      </c>
      <c r="V25" s="100">
        <v>21400</v>
      </c>
      <c r="W25" s="124">
        <v>2586148</v>
      </c>
      <c r="AA25" s="124">
        <v>654233.98</v>
      </c>
      <c r="AB25" s="124">
        <v>347323.22</v>
      </c>
      <c r="AD25" s="124">
        <v>2000</v>
      </c>
    </row>
    <row r="26" spans="1:30" x14ac:dyDescent="0.25">
      <c r="A26" s="56" t="s">
        <v>1956</v>
      </c>
      <c r="B26" s="123">
        <v>423209.66</v>
      </c>
      <c r="C26" s="123">
        <v>57766.720000000001</v>
      </c>
      <c r="D26" s="123">
        <v>24852.17</v>
      </c>
      <c r="F26" s="56">
        <v>1280040.04</v>
      </c>
      <c r="G26" s="56">
        <v>232909.06</v>
      </c>
      <c r="H26" s="275">
        <v>10923</v>
      </c>
      <c r="I26" s="275">
        <v>11226.8</v>
      </c>
      <c r="N26" s="56">
        <v>8780.41</v>
      </c>
      <c r="O26" s="56">
        <v>413083.29</v>
      </c>
      <c r="Q26" s="100">
        <v>1383005.81</v>
      </c>
      <c r="R26" s="100">
        <v>227570</v>
      </c>
      <c r="S26" s="100">
        <v>1543.31</v>
      </c>
      <c r="U26" s="100">
        <v>1956319.2</v>
      </c>
      <c r="V26" s="100">
        <v>43600</v>
      </c>
      <c r="W26" s="124">
        <v>2255243.6</v>
      </c>
      <c r="AA26" s="124">
        <v>762084.49</v>
      </c>
      <c r="AB26" s="124">
        <v>364036.03</v>
      </c>
      <c r="AC26" s="124">
        <v>3</v>
      </c>
      <c r="AD26" s="124">
        <v>50000</v>
      </c>
    </row>
    <row r="27" spans="1:30" x14ac:dyDescent="0.25">
      <c r="A27" s="56" t="s">
        <v>1957</v>
      </c>
      <c r="B27" s="123">
        <v>219408.56</v>
      </c>
      <c r="C27" s="123">
        <v>0</v>
      </c>
      <c r="D27" s="123">
        <v>3874.53</v>
      </c>
      <c r="F27" s="56">
        <v>772432.5</v>
      </c>
      <c r="G27" s="56">
        <v>463596.89</v>
      </c>
      <c r="H27" s="275">
        <v>0</v>
      </c>
      <c r="K27" s="275">
        <v>132800</v>
      </c>
      <c r="N27" s="56">
        <v>210020.24</v>
      </c>
      <c r="O27" s="56">
        <v>2337378.21</v>
      </c>
      <c r="Q27" s="100">
        <v>1202798.77</v>
      </c>
      <c r="R27" s="100">
        <v>333128</v>
      </c>
      <c r="S27" s="100">
        <v>1541.31</v>
      </c>
      <c r="U27" s="100">
        <v>1504147</v>
      </c>
      <c r="V27" s="100">
        <v>368300</v>
      </c>
      <c r="W27" s="124">
        <v>1721917</v>
      </c>
      <c r="AA27" s="124">
        <v>1281229.99</v>
      </c>
      <c r="AB27" s="124">
        <v>367377.51</v>
      </c>
      <c r="AC27" s="124">
        <v>25</v>
      </c>
    </row>
    <row r="28" spans="1:30" x14ac:dyDescent="0.25">
      <c r="A28" s="56" t="s">
        <v>1958</v>
      </c>
      <c r="B28" s="123">
        <v>131117.82999999999</v>
      </c>
      <c r="C28" s="123">
        <v>0</v>
      </c>
      <c r="D28" s="123">
        <v>20451.580000000002</v>
      </c>
      <c r="F28" s="56">
        <v>516878.29</v>
      </c>
      <c r="G28" s="56">
        <v>390920.22</v>
      </c>
      <c r="H28" s="275">
        <v>5000</v>
      </c>
      <c r="I28" s="275">
        <v>6300</v>
      </c>
      <c r="N28" s="56">
        <v>116538.23</v>
      </c>
      <c r="O28" s="56">
        <v>2446216.73</v>
      </c>
      <c r="Q28" s="100">
        <v>904942.84</v>
      </c>
      <c r="R28" s="100">
        <v>113350</v>
      </c>
      <c r="S28" s="100">
        <v>943.6</v>
      </c>
      <c r="U28" s="100">
        <v>1492932</v>
      </c>
      <c r="V28" s="100">
        <v>111600</v>
      </c>
      <c r="W28" s="124">
        <v>1725044</v>
      </c>
      <c r="AA28" s="124">
        <v>474623.26</v>
      </c>
      <c r="AB28" s="124">
        <v>361301.55</v>
      </c>
      <c r="AC28" s="124">
        <v>3</v>
      </c>
      <c r="AD28" s="124">
        <v>122000</v>
      </c>
    </row>
    <row r="29" spans="1:30" x14ac:dyDescent="0.25">
      <c r="A29" s="56" t="s">
        <v>1959</v>
      </c>
      <c r="B29" s="123">
        <v>248406.04</v>
      </c>
      <c r="C29" s="123">
        <v>663345.55000000005</v>
      </c>
      <c r="D29" s="123">
        <v>7069.25</v>
      </c>
      <c r="F29" s="56">
        <v>622009.86</v>
      </c>
      <c r="G29" s="56">
        <v>715881.25</v>
      </c>
      <c r="K29" s="275">
        <v>416185</v>
      </c>
      <c r="O29" s="56">
        <v>1940194.37</v>
      </c>
      <c r="Q29" s="100">
        <v>1626465.39</v>
      </c>
      <c r="R29" s="100">
        <v>297847.65999999997</v>
      </c>
      <c r="S29" s="100">
        <v>1604.33</v>
      </c>
      <c r="T29" s="100">
        <v>650</v>
      </c>
      <c r="U29" s="100">
        <v>2042978</v>
      </c>
      <c r="W29" s="124">
        <v>2269328</v>
      </c>
      <c r="AA29" s="124">
        <v>969203.95</v>
      </c>
      <c r="AB29" s="124">
        <v>250629.74</v>
      </c>
    </row>
    <row r="30" spans="1:30" x14ac:dyDescent="0.25">
      <c r="A30" s="56" t="s">
        <v>1960</v>
      </c>
      <c r="B30" s="123">
        <v>209658.95</v>
      </c>
      <c r="C30" s="123">
        <v>277918.28000000003</v>
      </c>
      <c r="D30" s="123">
        <v>52956.7</v>
      </c>
      <c r="F30" s="56">
        <v>2572380.63</v>
      </c>
      <c r="G30" s="56">
        <v>297590.90999999997</v>
      </c>
      <c r="O30" s="56">
        <v>225942.27</v>
      </c>
      <c r="Q30" s="100">
        <v>1705996.05</v>
      </c>
      <c r="R30" s="100">
        <v>160639.07</v>
      </c>
      <c r="S30" s="100">
        <v>1146.68</v>
      </c>
      <c r="U30" s="100">
        <v>1346114.1</v>
      </c>
      <c r="W30" s="124">
        <v>1860184.1</v>
      </c>
      <c r="AA30" s="124">
        <v>851772.82</v>
      </c>
      <c r="AB30" s="124">
        <v>311554.44</v>
      </c>
    </row>
    <row r="31" spans="1:30" x14ac:dyDescent="0.25">
      <c r="A31" s="56" t="s">
        <v>1961</v>
      </c>
      <c r="B31" s="123">
        <v>963908.61</v>
      </c>
      <c r="C31" s="123">
        <v>287390.5</v>
      </c>
      <c r="D31" s="123">
        <v>25231.24</v>
      </c>
      <c r="F31" s="56">
        <v>939357.7</v>
      </c>
      <c r="G31" s="56">
        <v>410084.62</v>
      </c>
      <c r="O31" s="56">
        <v>519805.36</v>
      </c>
      <c r="Q31" s="100">
        <v>1908976.24</v>
      </c>
      <c r="R31" s="100">
        <v>995450.1</v>
      </c>
      <c r="S31" s="100">
        <v>4628.2700000000004</v>
      </c>
      <c r="T31" s="100">
        <v>3050</v>
      </c>
      <c r="U31" s="100">
        <v>1434639.8</v>
      </c>
      <c r="W31" s="124">
        <v>2128599.7999999998</v>
      </c>
      <c r="AA31" s="124">
        <v>1420861.93</v>
      </c>
      <c r="AB31" s="124">
        <v>184474.32</v>
      </c>
    </row>
    <row r="32" spans="1:30" x14ac:dyDescent="0.25">
      <c r="A32" s="56" t="s">
        <v>1962</v>
      </c>
      <c r="B32" s="123">
        <v>696964.14</v>
      </c>
      <c r="C32" s="123">
        <v>155056.95000000001</v>
      </c>
      <c r="D32" s="123">
        <v>45015.22</v>
      </c>
      <c r="F32" s="56">
        <v>2274210.13</v>
      </c>
      <c r="G32" s="56">
        <v>948073.97</v>
      </c>
      <c r="O32" s="56">
        <v>164243.42000000001</v>
      </c>
      <c r="Q32" s="100">
        <v>1519285.34</v>
      </c>
      <c r="R32" s="100">
        <v>527809.18000000005</v>
      </c>
      <c r="S32" s="100">
        <v>2991.8</v>
      </c>
      <c r="U32" s="100">
        <v>1469013.7</v>
      </c>
      <c r="W32" s="124">
        <v>2120278.7000000002</v>
      </c>
      <c r="AA32" s="124">
        <v>702210.57</v>
      </c>
      <c r="AB32" s="124">
        <v>405119.33</v>
      </c>
    </row>
    <row r="33" spans="1:28" x14ac:dyDescent="0.25">
      <c r="A33" s="56" t="s">
        <v>1963</v>
      </c>
      <c r="B33" s="123">
        <v>270753.99</v>
      </c>
      <c r="C33" s="123">
        <v>118680.5</v>
      </c>
      <c r="D33" s="123">
        <v>796.99</v>
      </c>
      <c r="F33" s="56">
        <v>625939.09</v>
      </c>
      <c r="G33" s="56">
        <v>399715.36</v>
      </c>
      <c r="I33" s="275">
        <v>23046.36</v>
      </c>
      <c r="M33" s="56">
        <v>-403659.22</v>
      </c>
      <c r="O33" s="56">
        <v>3631737.05</v>
      </c>
      <c r="Q33" s="100">
        <v>2077895.27</v>
      </c>
      <c r="R33" s="100">
        <v>667171.66</v>
      </c>
      <c r="S33" s="100">
        <v>960.83</v>
      </c>
      <c r="U33" s="100">
        <v>1531143.6</v>
      </c>
      <c r="W33" s="124">
        <v>2289923.6</v>
      </c>
      <c r="AA33" s="124">
        <v>1238876.68</v>
      </c>
      <c r="AB33" s="124">
        <v>323853.68</v>
      </c>
    </row>
    <row r="34" spans="1:28" x14ac:dyDescent="0.25">
      <c r="A34" s="56" t="s">
        <v>1964</v>
      </c>
      <c r="B34" s="123">
        <v>701383.64</v>
      </c>
      <c r="C34" s="123">
        <v>141978.29999999999</v>
      </c>
      <c r="D34" s="123">
        <v>65876.259999999995</v>
      </c>
      <c r="F34" s="56">
        <v>341772.57</v>
      </c>
      <c r="G34" s="56">
        <v>490452.27</v>
      </c>
      <c r="O34" s="56">
        <v>669957.9</v>
      </c>
      <c r="Q34" s="100">
        <v>1785644.72</v>
      </c>
      <c r="R34" s="100">
        <v>635755.48</v>
      </c>
      <c r="S34" s="100">
        <v>3551.35</v>
      </c>
      <c r="U34" s="100">
        <v>1732813</v>
      </c>
      <c r="W34" s="124">
        <v>2490710</v>
      </c>
      <c r="AA34" s="124">
        <v>1195255.9099999999</v>
      </c>
      <c r="AB34" s="124">
        <v>202255.11</v>
      </c>
    </row>
    <row r="35" spans="1:28" x14ac:dyDescent="0.25">
      <c r="A35" s="56" t="s">
        <v>1965</v>
      </c>
      <c r="B35" s="123">
        <v>903192.49</v>
      </c>
      <c r="C35" s="123">
        <v>162579.37</v>
      </c>
      <c r="D35" s="123">
        <v>8125.06</v>
      </c>
      <c r="F35" s="56">
        <v>685675.51</v>
      </c>
      <c r="G35" s="56">
        <v>213662.94</v>
      </c>
      <c r="K35" s="275">
        <v>100000</v>
      </c>
      <c r="O35" s="56">
        <v>2501284.2200000002</v>
      </c>
      <c r="Q35" s="100">
        <v>1885692.41</v>
      </c>
      <c r="R35" s="100">
        <v>817855.97</v>
      </c>
      <c r="S35" s="100">
        <v>3038.1</v>
      </c>
      <c r="U35" s="100">
        <v>1401660.9</v>
      </c>
      <c r="V35" s="100">
        <v>116200</v>
      </c>
      <c r="W35" s="124">
        <v>2008176.9</v>
      </c>
      <c r="AA35" s="124">
        <v>1351330.57</v>
      </c>
      <c r="AB35" s="124">
        <v>472543.2</v>
      </c>
    </row>
    <row r="36" spans="1:28" x14ac:dyDescent="0.25">
      <c r="A36" s="56" t="s">
        <v>1966</v>
      </c>
      <c r="B36" s="123">
        <v>69831.72</v>
      </c>
      <c r="C36" s="123">
        <v>60973.7</v>
      </c>
      <c r="D36" s="123">
        <v>277.13</v>
      </c>
      <c r="F36" s="56">
        <v>473091.97</v>
      </c>
      <c r="G36" s="56">
        <v>1246284.18</v>
      </c>
      <c r="M36" s="56">
        <v>-3423591.38</v>
      </c>
      <c r="O36" s="56">
        <v>1692932.58</v>
      </c>
      <c r="Q36" s="100">
        <v>1339307.81</v>
      </c>
      <c r="R36" s="100">
        <v>610871.19999999995</v>
      </c>
      <c r="S36" s="100">
        <v>2433.6999999999998</v>
      </c>
      <c r="T36" s="100">
        <v>450</v>
      </c>
      <c r="U36" s="100">
        <v>1346189.9</v>
      </c>
      <c r="V36" s="100">
        <v>884100</v>
      </c>
      <c r="W36" s="124">
        <v>1945541.9</v>
      </c>
      <c r="AA36" s="124">
        <v>921637.29</v>
      </c>
      <c r="AB36" s="124">
        <v>290716.48</v>
      </c>
    </row>
    <row r="37" spans="1:28" x14ac:dyDescent="0.25">
      <c r="A37" s="56" t="s">
        <v>1967</v>
      </c>
      <c r="B37" s="123">
        <v>128702.49</v>
      </c>
      <c r="C37" s="123">
        <v>160673.87</v>
      </c>
      <c r="D37" s="123">
        <v>0</v>
      </c>
      <c r="F37" s="56">
        <v>1365708.99</v>
      </c>
      <c r="G37" s="56">
        <v>631762.53</v>
      </c>
      <c r="Q37" s="100">
        <v>1820946.21</v>
      </c>
      <c r="R37" s="100">
        <v>666895.11</v>
      </c>
      <c r="S37" s="100">
        <v>1435.24</v>
      </c>
      <c r="U37" s="100">
        <v>2206094.9</v>
      </c>
      <c r="W37" s="124">
        <v>2483613.9</v>
      </c>
      <c r="AA37" s="124">
        <v>1338034.22</v>
      </c>
      <c r="AB37" s="124">
        <v>406955.73</v>
      </c>
    </row>
    <row r="38" spans="1:28" x14ac:dyDescent="0.25">
      <c r="A38" s="56" t="s">
        <v>1968</v>
      </c>
      <c r="B38" s="123">
        <v>460575.16</v>
      </c>
      <c r="C38" s="123">
        <v>193438.35</v>
      </c>
      <c r="D38" s="123">
        <v>1722.89</v>
      </c>
      <c r="F38" s="56">
        <v>1252561.9099999999</v>
      </c>
      <c r="G38" s="56">
        <v>489688.38</v>
      </c>
      <c r="Q38" s="100">
        <v>1784755.31</v>
      </c>
      <c r="R38" s="100">
        <v>329410.74</v>
      </c>
      <c r="S38" s="100">
        <v>2185.2199999999998</v>
      </c>
      <c r="U38" s="100">
        <v>2032033.2</v>
      </c>
      <c r="V38" s="100">
        <v>8750</v>
      </c>
      <c r="W38" s="124">
        <v>2671877.2000000002</v>
      </c>
      <c r="AA38" s="124">
        <v>1247581.3500000001</v>
      </c>
      <c r="AB38" s="124">
        <v>206421.09</v>
      </c>
    </row>
    <row r="39" spans="1:28" x14ac:dyDescent="0.25">
      <c r="A39" s="56" t="s">
        <v>1969</v>
      </c>
      <c r="B39" s="123">
        <v>659475.1</v>
      </c>
      <c r="C39" s="123">
        <v>6000</v>
      </c>
      <c r="D39" s="123">
        <v>86365.05</v>
      </c>
      <c r="F39" s="56">
        <v>586771.07999999996</v>
      </c>
      <c r="G39" s="56">
        <v>83433.990000000005</v>
      </c>
      <c r="H39" s="275">
        <v>13536</v>
      </c>
      <c r="I39" s="275">
        <v>21300</v>
      </c>
      <c r="K39" s="275">
        <v>524393.31999999995</v>
      </c>
      <c r="L39" s="56">
        <v>59997.13</v>
      </c>
      <c r="N39" s="56">
        <v>5416.56</v>
      </c>
      <c r="O39" s="56">
        <v>1814650.86</v>
      </c>
      <c r="Q39" s="100">
        <v>1188843.72</v>
      </c>
      <c r="R39" s="100">
        <v>4526.5</v>
      </c>
      <c r="U39" s="100">
        <v>2197943.4</v>
      </c>
      <c r="V39" s="100">
        <v>191640</v>
      </c>
      <c r="W39" s="124">
        <v>2695883.4</v>
      </c>
      <c r="Y39" s="124">
        <v>32820</v>
      </c>
      <c r="AA39" s="124">
        <v>750768.03</v>
      </c>
      <c r="AB39" s="124">
        <v>184145.46</v>
      </c>
    </row>
    <row r="40" spans="1:28" x14ac:dyDescent="0.25">
      <c r="A40" s="56" t="s">
        <v>1970</v>
      </c>
      <c r="B40" s="123">
        <v>218379.73</v>
      </c>
      <c r="C40" s="123">
        <v>0</v>
      </c>
      <c r="D40" s="123">
        <v>34469</v>
      </c>
      <c r="F40" s="56">
        <v>1680914.72</v>
      </c>
      <c r="G40" s="56">
        <v>289078.33</v>
      </c>
      <c r="H40" s="275">
        <v>4645.83</v>
      </c>
      <c r="I40" s="275">
        <v>22025</v>
      </c>
      <c r="K40" s="275">
        <v>190293</v>
      </c>
      <c r="L40" s="56">
        <v>0</v>
      </c>
      <c r="N40" s="56">
        <v>155939.62</v>
      </c>
      <c r="O40" s="56">
        <v>1633793.05</v>
      </c>
      <c r="Q40" s="100">
        <v>2526196.15</v>
      </c>
      <c r="R40" s="100">
        <v>39999.96</v>
      </c>
      <c r="S40" s="100">
        <v>827.86</v>
      </c>
      <c r="U40" s="100">
        <v>2122847.7999999998</v>
      </c>
      <c r="V40" s="100">
        <v>290740</v>
      </c>
      <c r="W40" s="124">
        <v>2690047.8</v>
      </c>
      <c r="Y40" s="124">
        <v>4400</v>
      </c>
      <c r="AA40" s="124">
        <v>1134224.6200000001</v>
      </c>
      <c r="AB40" s="124">
        <v>296634.53000000003</v>
      </c>
    </row>
    <row r="41" spans="1:28" x14ac:dyDescent="0.25">
      <c r="A41" s="56" t="s">
        <v>1971</v>
      </c>
      <c r="B41" s="123">
        <v>748783.67</v>
      </c>
      <c r="C41" s="123">
        <v>0</v>
      </c>
      <c r="D41" s="123">
        <v>23970.49</v>
      </c>
      <c r="F41" s="56">
        <v>1192885.8400000001</v>
      </c>
      <c r="G41" s="56">
        <v>481246.95</v>
      </c>
      <c r="H41" s="275">
        <v>2570</v>
      </c>
      <c r="I41" s="275">
        <v>55100</v>
      </c>
      <c r="N41" s="56">
        <v>-150866.71</v>
      </c>
      <c r="O41" s="56">
        <v>174893.33</v>
      </c>
      <c r="Q41" s="100">
        <v>1102992.83</v>
      </c>
      <c r="R41" s="100">
        <v>582611</v>
      </c>
      <c r="S41" s="100">
        <v>1426.32</v>
      </c>
      <c r="U41" s="100">
        <v>1672375</v>
      </c>
      <c r="V41" s="100">
        <v>202252</v>
      </c>
      <c r="W41" s="124">
        <v>2060222</v>
      </c>
      <c r="Y41" s="124">
        <v>155690</v>
      </c>
      <c r="AA41" s="124">
        <v>973535.35</v>
      </c>
      <c r="AB41" s="124">
        <v>380732.74</v>
      </c>
    </row>
    <row r="42" spans="1:28" x14ac:dyDescent="0.25">
      <c r="A42" s="56" t="s">
        <v>1972</v>
      </c>
      <c r="B42" s="123">
        <v>1389369.71</v>
      </c>
      <c r="C42" s="123">
        <v>15500</v>
      </c>
      <c r="D42" s="123">
        <v>95627.62</v>
      </c>
      <c r="F42" s="56">
        <v>1523670.69</v>
      </c>
      <c r="G42" s="56">
        <v>370578.65</v>
      </c>
      <c r="H42" s="275">
        <v>32173.82</v>
      </c>
      <c r="I42" s="275">
        <v>85450</v>
      </c>
      <c r="K42" s="275">
        <v>1177993.69</v>
      </c>
      <c r="L42" s="56">
        <v>51948.21</v>
      </c>
      <c r="N42" s="56">
        <v>-290899.68</v>
      </c>
      <c r="O42" s="56">
        <v>1781475.04</v>
      </c>
      <c r="Q42" s="100">
        <v>2145913.7000000002</v>
      </c>
      <c r="R42" s="100">
        <v>1070331.79</v>
      </c>
      <c r="U42" s="100">
        <v>2743864.9</v>
      </c>
      <c r="V42" s="100">
        <v>336216</v>
      </c>
      <c r="W42" s="124">
        <v>3322409.9</v>
      </c>
      <c r="AA42" s="124">
        <v>2256060.71</v>
      </c>
      <c r="AB42" s="124">
        <v>393691.37</v>
      </c>
    </row>
    <row r="43" spans="1:28" x14ac:dyDescent="0.25">
      <c r="A43" s="56" t="s">
        <v>1973</v>
      </c>
      <c r="B43" s="123">
        <v>599872.36</v>
      </c>
      <c r="C43" s="123">
        <v>0</v>
      </c>
      <c r="D43" s="123">
        <v>57127.34</v>
      </c>
      <c r="F43" s="56">
        <v>468045.87</v>
      </c>
      <c r="G43" s="56">
        <v>221341.77</v>
      </c>
      <c r="H43" s="275">
        <v>7264</v>
      </c>
      <c r="I43" s="275">
        <v>24700</v>
      </c>
      <c r="K43" s="275">
        <v>623.45000000000005</v>
      </c>
      <c r="N43" s="56">
        <v>-570808.82999999996</v>
      </c>
      <c r="O43" s="56">
        <v>1769380.27</v>
      </c>
      <c r="Q43" s="100">
        <v>2424655.08</v>
      </c>
      <c r="R43" s="100">
        <v>51400</v>
      </c>
      <c r="S43" s="100">
        <v>776.9</v>
      </c>
      <c r="U43" s="100">
        <v>2693079.6</v>
      </c>
      <c r="V43" s="100">
        <v>310028</v>
      </c>
      <c r="W43" s="124">
        <v>3485819.6</v>
      </c>
      <c r="AA43" s="124">
        <v>1280470.02</v>
      </c>
      <c r="AB43" s="124">
        <v>274770.78999999998</v>
      </c>
    </row>
    <row r="44" spans="1:28" x14ac:dyDescent="0.25">
      <c r="A44" s="56" t="s">
        <v>1974</v>
      </c>
      <c r="B44" s="123">
        <v>173430.31</v>
      </c>
      <c r="C44" s="123">
        <v>0</v>
      </c>
      <c r="D44" s="123">
        <v>37400</v>
      </c>
      <c r="F44" s="56">
        <v>1138867.72</v>
      </c>
      <c r="G44" s="56">
        <v>184206.19</v>
      </c>
      <c r="H44" s="275">
        <v>11374</v>
      </c>
      <c r="I44" s="275">
        <v>19900</v>
      </c>
      <c r="N44" s="56">
        <v>-3353.94</v>
      </c>
      <c r="O44" s="56">
        <v>2854151.72</v>
      </c>
      <c r="Q44" s="100">
        <v>1117176</v>
      </c>
      <c r="R44" s="100">
        <v>200814.98</v>
      </c>
      <c r="S44" s="100">
        <v>309.05</v>
      </c>
      <c r="U44" s="100">
        <v>1831720</v>
      </c>
      <c r="V44" s="100">
        <v>208653</v>
      </c>
      <c r="W44" s="124">
        <v>2347660</v>
      </c>
      <c r="AA44" s="124">
        <v>726189.34</v>
      </c>
      <c r="AB44" s="124">
        <v>321076.23</v>
      </c>
    </row>
    <row r="45" spans="1:28" x14ac:dyDescent="0.25">
      <c r="A45" s="56" t="s">
        <v>1975</v>
      </c>
      <c r="B45" s="123">
        <v>76962.080000000002</v>
      </c>
      <c r="C45" s="123">
        <v>0</v>
      </c>
      <c r="D45" s="123">
        <v>24021</v>
      </c>
      <c r="F45" s="56">
        <v>669852.65</v>
      </c>
      <c r="G45" s="56">
        <v>151582.41</v>
      </c>
      <c r="H45" s="275">
        <v>4706</v>
      </c>
      <c r="I45" s="275">
        <v>16900</v>
      </c>
      <c r="K45" s="275">
        <v>138</v>
      </c>
      <c r="N45" s="56">
        <v>20362.89</v>
      </c>
      <c r="O45" s="56">
        <v>1653756.5</v>
      </c>
      <c r="Q45" s="100">
        <v>1776485.58</v>
      </c>
      <c r="R45" s="100">
        <v>94382</v>
      </c>
      <c r="S45" s="100">
        <v>1082.81</v>
      </c>
      <c r="U45" s="100">
        <v>1011655</v>
      </c>
      <c r="V45" s="100">
        <v>156464</v>
      </c>
      <c r="W45" s="124">
        <v>1860635</v>
      </c>
      <c r="Y45" s="124">
        <v>32400</v>
      </c>
      <c r="AA45" s="124">
        <v>904700.74</v>
      </c>
      <c r="AB45" s="124">
        <v>250275.11</v>
      </c>
    </row>
    <row r="46" spans="1:28" x14ac:dyDescent="0.25">
      <c r="A46" s="56" t="s">
        <v>1976</v>
      </c>
      <c r="B46" s="123">
        <v>339972.07</v>
      </c>
      <c r="C46" s="123">
        <v>155508.37</v>
      </c>
      <c r="D46" s="123">
        <v>39087.83</v>
      </c>
      <c r="F46" s="56">
        <v>848010.53</v>
      </c>
      <c r="G46" s="56">
        <v>282869.33</v>
      </c>
      <c r="H46" s="275">
        <v>0</v>
      </c>
      <c r="I46" s="275">
        <v>7450</v>
      </c>
      <c r="K46" s="275">
        <v>132.47</v>
      </c>
      <c r="N46" s="56">
        <v>126788</v>
      </c>
      <c r="O46" s="56">
        <v>1474437.8</v>
      </c>
      <c r="Q46" s="100">
        <v>1552174.68</v>
      </c>
      <c r="S46" s="100">
        <v>499.7</v>
      </c>
      <c r="U46" s="100">
        <v>1241665.33</v>
      </c>
      <c r="V46" s="100">
        <v>116200</v>
      </c>
      <c r="W46" s="124">
        <v>1801867.33</v>
      </c>
      <c r="AA46" s="124">
        <v>698608.51</v>
      </c>
      <c r="AB46" s="124">
        <v>268873.93</v>
      </c>
    </row>
    <row r="47" spans="1:28" x14ac:dyDescent="0.25">
      <c r="A47" s="56" t="s">
        <v>1977</v>
      </c>
      <c r="B47" s="123">
        <v>295562.58</v>
      </c>
      <c r="C47" s="123">
        <v>41916.559999999998</v>
      </c>
      <c r="D47" s="123">
        <v>53630</v>
      </c>
      <c r="F47" s="56">
        <v>1248903.33</v>
      </c>
      <c r="G47" s="56">
        <v>265799.78999999998</v>
      </c>
      <c r="H47" s="275">
        <v>21069.69</v>
      </c>
      <c r="I47" s="275">
        <v>25225</v>
      </c>
      <c r="K47" s="275">
        <v>8</v>
      </c>
      <c r="N47" s="56">
        <v>-96946.73</v>
      </c>
      <c r="O47" s="56">
        <v>2017007.85</v>
      </c>
      <c r="Q47" s="100">
        <v>2274137.4</v>
      </c>
      <c r="R47" s="100">
        <v>410400</v>
      </c>
      <c r="U47" s="100">
        <v>1269234</v>
      </c>
      <c r="V47" s="100">
        <v>131817</v>
      </c>
      <c r="W47" s="124">
        <v>2150423</v>
      </c>
      <c r="AA47" s="124">
        <v>1395509.9</v>
      </c>
      <c r="AB47" s="124">
        <v>305362.36</v>
      </c>
    </row>
    <row r="48" spans="1:28" x14ac:dyDescent="0.25">
      <c r="A48" s="56" t="s">
        <v>1978</v>
      </c>
      <c r="B48" s="123">
        <v>101938.71</v>
      </c>
      <c r="C48" s="123">
        <v>0</v>
      </c>
      <c r="D48" s="123">
        <v>22582</v>
      </c>
      <c r="F48" s="56">
        <v>1376346.85</v>
      </c>
      <c r="G48" s="56">
        <v>175128.75</v>
      </c>
      <c r="H48" s="275">
        <v>0</v>
      </c>
      <c r="I48" s="275">
        <v>33250</v>
      </c>
      <c r="N48" s="56">
        <v>11723.32</v>
      </c>
      <c r="O48" s="56">
        <v>216270.07999999999</v>
      </c>
      <c r="Q48" s="100">
        <v>960438.5</v>
      </c>
      <c r="R48" s="100">
        <v>213475</v>
      </c>
      <c r="S48" s="100">
        <v>444.68</v>
      </c>
      <c r="U48" s="100">
        <v>1461606.67</v>
      </c>
      <c r="V48" s="100">
        <v>171478</v>
      </c>
      <c r="W48" s="124">
        <v>1928794.67</v>
      </c>
      <c r="AA48" s="124">
        <v>961794.28</v>
      </c>
      <c r="AB48" s="124">
        <v>284677.03999999998</v>
      </c>
    </row>
    <row r="49" spans="1:30" x14ac:dyDescent="0.25">
      <c r="A49" s="56" t="s">
        <v>1979</v>
      </c>
      <c r="B49" s="123">
        <v>273477.08</v>
      </c>
      <c r="C49" s="123">
        <v>0</v>
      </c>
      <c r="D49" s="123">
        <v>60127.35</v>
      </c>
      <c r="F49" s="56">
        <v>1496973.3</v>
      </c>
      <c r="G49" s="56">
        <v>283663.90000000002</v>
      </c>
      <c r="H49" s="275">
        <v>3816</v>
      </c>
      <c r="I49" s="275">
        <v>98100</v>
      </c>
      <c r="L49" s="56">
        <v>286416.73</v>
      </c>
      <c r="N49" s="56">
        <v>-2046.38</v>
      </c>
      <c r="O49" s="56">
        <v>2076002.99</v>
      </c>
      <c r="Q49" s="100">
        <v>2734136.3</v>
      </c>
      <c r="R49" s="100">
        <v>173169.94</v>
      </c>
      <c r="S49" s="100">
        <v>1086.48</v>
      </c>
      <c r="U49" s="100">
        <v>2068220.3</v>
      </c>
      <c r="V49" s="100">
        <v>201756</v>
      </c>
      <c r="W49" s="124">
        <v>3387397.3</v>
      </c>
      <c r="AA49" s="124">
        <v>1505138.4</v>
      </c>
      <c r="AB49" s="124">
        <v>343828.51</v>
      </c>
    </row>
    <row r="50" spans="1:30" x14ac:dyDescent="0.25">
      <c r="A50" s="56" t="s">
        <v>1980</v>
      </c>
      <c r="B50" s="123">
        <v>73063.97</v>
      </c>
      <c r="C50" s="123">
        <v>0</v>
      </c>
      <c r="D50" s="123">
        <v>20200.32</v>
      </c>
      <c r="F50" s="56">
        <v>1074999.78</v>
      </c>
      <c r="G50" s="56">
        <v>194223.87</v>
      </c>
      <c r="H50" s="275">
        <v>2748</v>
      </c>
      <c r="I50" s="275">
        <v>45400</v>
      </c>
      <c r="K50" s="275">
        <v>17.7</v>
      </c>
      <c r="N50" s="56">
        <v>1048.1300000000001</v>
      </c>
      <c r="O50" s="56">
        <v>2700044.99</v>
      </c>
      <c r="Q50" s="100">
        <v>2073003.19</v>
      </c>
      <c r="R50" s="100">
        <v>165225</v>
      </c>
      <c r="U50" s="100">
        <v>1071974</v>
      </c>
      <c r="V50" s="100">
        <v>150267</v>
      </c>
      <c r="W50" s="124">
        <v>1948734</v>
      </c>
      <c r="AA50" s="124">
        <v>908064.59</v>
      </c>
      <c r="AB50" s="124">
        <v>410947.36</v>
      </c>
    </row>
    <row r="51" spans="1:30" x14ac:dyDescent="0.25">
      <c r="A51" s="56" t="s">
        <v>1981</v>
      </c>
      <c r="B51" s="123">
        <v>245108.7</v>
      </c>
      <c r="C51" s="123">
        <v>0</v>
      </c>
      <c r="D51" s="123">
        <v>18180</v>
      </c>
      <c r="F51" s="56">
        <v>858602.77</v>
      </c>
      <c r="G51" s="56">
        <v>146967.14000000001</v>
      </c>
      <c r="H51" s="275">
        <v>2435</v>
      </c>
      <c r="I51" s="275">
        <v>20200</v>
      </c>
      <c r="L51" s="56">
        <v>55238.99</v>
      </c>
      <c r="N51" s="56">
        <v>-278823.59999999998</v>
      </c>
      <c r="O51" s="56">
        <v>1671717.03</v>
      </c>
      <c r="Q51" s="100">
        <v>1921302.02</v>
      </c>
      <c r="R51" s="100">
        <v>165328.56</v>
      </c>
      <c r="U51" s="100">
        <v>1433061.5</v>
      </c>
      <c r="V51" s="100">
        <v>152867</v>
      </c>
      <c r="W51" s="124">
        <v>2151484.5</v>
      </c>
      <c r="AA51" s="124">
        <v>1297219.7</v>
      </c>
      <c r="AB51" s="124">
        <v>279203.44</v>
      </c>
    </row>
    <row r="52" spans="1:30" x14ac:dyDescent="0.25">
      <c r="A52" s="56" t="s">
        <v>1982</v>
      </c>
      <c r="B52" s="123">
        <v>152876.34</v>
      </c>
      <c r="C52" s="123">
        <v>0</v>
      </c>
      <c r="D52" s="123">
        <v>34003</v>
      </c>
      <c r="F52" s="56">
        <v>1021781.04</v>
      </c>
      <c r="G52" s="56">
        <v>214341.08</v>
      </c>
      <c r="H52" s="275">
        <v>0</v>
      </c>
      <c r="I52" s="275">
        <v>75700</v>
      </c>
      <c r="N52" s="56">
        <v>23566.1</v>
      </c>
      <c r="O52" s="56">
        <v>579857.57999999996</v>
      </c>
      <c r="Q52" s="100">
        <v>1606533.2</v>
      </c>
      <c r="R52" s="100">
        <v>397128</v>
      </c>
      <c r="S52" s="100">
        <v>826.88</v>
      </c>
      <c r="U52" s="100">
        <v>752549.23</v>
      </c>
      <c r="V52" s="100">
        <v>152056</v>
      </c>
      <c r="W52" s="124">
        <v>1383951.23</v>
      </c>
      <c r="AA52" s="124">
        <v>1585555.67</v>
      </c>
      <c r="AB52" s="124">
        <v>321321.58</v>
      </c>
    </row>
    <row r="53" spans="1:30" x14ac:dyDescent="0.25">
      <c r="A53" s="56" t="s">
        <v>1983</v>
      </c>
      <c r="B53" s="123">
        <v>176255.4</v>
      </c>
      <c r="C53" s="123">
        <v>0</v>
      </c>
      <c r="D53" s="123">
        <v>34190.82</v>
      </c>
      <c r="F53" s="56">
        <v>1403718.13</v>
      </c>
      <c r="G53" s="56">
        <v>268174.42</v>
      </c>
      <c r="H53" s="275">
        <v>5625.17</v>
      </c>
      <c r="I53" s="275">
        <v>16700</v>
      </c>
      <c r="N53" s="56">
        <v>-2212.69</v>
      </c>
      <c r="O53" s="56">
        <v>446722.69</v>
      </c>
      <c r="Q53" s="100">
        <v>1669274.6</v>
      </c>
      <c r="R53" s="100">
        <v>92050</v>
      </c>
      <c r="S53" s="100">
        <v>535.21</v>
      </c>
      <c r="U53" s="100">
        <v>1624872</v>
      </c>
      <c r="V53" s="100">
        <v>116154.31</v>
      </c>
      <c r="W53" s="124">
        <v>2189466.31</v>
      </c>
      <c r="AA53" s="124">
        <v>958268.58</v>
      </c>
      <c r="AB53" s="124">
        <v>361179.12</v>
      </c>
      <c r="AD53" s="124">
        <v>2.31</v>
      </c>
    </row>
    <row r="54" spans="1:30" x14ac:dyDescent="0.25">
      <c r="A54" s="56" t="s">
        <v>1986</v>
      </c>
      <c r="B54" s="123">
        <v>73985.5</v>
      </c>
      <c r="C54" s="123">
        <v>41000</v>
      </c>
      <c r="D54" s="123">
        <v>68666.2</v>
      </c>
      <c r="F54" s="56">
        <v>94876.51</v>
      </c>
      <c r="G54" s="56">
        <v>599148.06999999995</v>
      </c>
      <c r="H54" s="275">
        <v>0</v>
      </c>
      <c r="I54" s="275">
        <v>73583.59</v>
      </c>
      <c r="K54" s="275">
        <v>37.380000000000003</v>
      </c>
      <c r="M54" s="56">
        <v>8348.7199999999993</v>
      </c>
      <c r="N54" s="56">
        <v>-477338.98</v>
      </c>
      <c r="O54" s="56">
        <v>1557377.06</v>
      </c>
      <c r="Q54" s="100">
        <v>739829.32</v>
      </c>
      <c r="R54" s="100">
        <v>105000</v>
      </c>
      <c r="S54" s="100">
        <v>621.79999999999995</v>
      </c>
      <c r="U54" s="100">
        <v>1281435.3</v>
      </c>
      <c r="V54" s="100">
        <v>55890</v>
      </c>
      <c r="W54" s="124">
        <v>1676565.3</v>
      </c>
      <c r="Z54" s="124">
        <v>25514</v>
      </c>
      <c r="AA54" s="124">
        <v>440330.79</v>
      </c>
      <c r="AB54" s="124">
        <v>195945.46</v>
      </c>
    </row>
    <row r="55" spans="1:30" x14ac:dyDescent="0.25">
      <c r="A55" s="56" t="s">
        <v>1987</v>
      </c>
      <c r="B55" s="123">
        <v>47250.39</v>
      </c>
      <c r="C55" s="123">
        <v>94650</v>
      </c>
      <c r="D55" s="123">
        <v>75247.240000000005</v>
      </c>
      <c r="F55" s="56">
        <v>140223.46</v>
      </c>
      <c r="G55" s="56">
        <v>351201.84</v>
      </c>
      <c r="H55" s="275">
        <v>0</v>
      </c>
      <c r="I55" s="275">
        <v>66318.2</v>
      </c>
      <c r="K55" s="275">
        <v>37.380000000000003</v>
      </c>
      <c r="N55" s="56">
        <v>769593.1</v>
      </c>
      <c r="O55" s="56">
        <v>1296912.72</v>
      </c>
      <c r="Q55" s="100">
        <v>979346.12</v>
      </c>
      <c r="R55" s="100">
        <v>141100</v>
      </c>
      <c r="S55" s="100">
        <v>378.96</v>
      </c>
      <c r="U55" s="100">
        <v>1367852.6</v>
      </c>
      <c r="V55" s="100">
        <v>15200</v>
      </c>
      <c r="W55" s="124">
        <v>1774953.6</v>
      </c>
      <c r="Z55" s="124">
        <v>1240</v>
      </c>
      <c r="AA55" s="124">
        <v>604010.54</v>
      </c>
      <c r="AB55" s="124">
        <v>131533.94</v>
      </c>
      <c r="AD55" s="124">
        <v>10400</v>
      </c>
    </row>
    <row r="56" spans="1:30" x14ac:dyDescent="0.25">
      <c r="A56" s="56" t="s">
        <v>1988</v>
      </c>
      <c r="B56" s="123">
        <v>251179.32</v>
      </c>
      <c r="C56" s="123">
        <v>88500</v>
      </c>
      <c r="D56" s="123">
        <v>87604.47</v>
      </c>
      <c r="F56" s="56">
        <v>38236.32</v>
      </c>
      <c r="G56" s="56">
        <v>299998.67</v>
      </c>
      <c r="H56" s="275">
        <v>0</v>
      </c>
      <c r="I56" s="275">
        <v>158129.75</v>
      </c>
      <c r="K56" s="275">
        <v>194.41</v>
      </c>
      <c r="N56" s="56">
        <v>34206.370000000003</v>
      </c>
      <c r="O56" s="56">
        <v>1593000.06</v>
      </c>
      <c r="Q56" s="100">
        <v>1470132.49</v>
      </c>
      <c r="R56" s="100">
        <v>215745</v>
      </c>
      <c r="S56" s="100">
        <v>1426.98</v>
      </c>
      <c r="U56" s="100">
        <v>1631065.8</v>
      </c>
      <c r="V56" s="100">
        <v>14927</v>
      </c>
      <c r="W56" s="124">
        <v>2356965.7999999998</v>
      </c>
      <c r="Z56" s="124">
        <v>4687</v>
      </c>
      <c r="AA56" s="124">
        <v>825800.71</v>
      </c>
      <c r="AB56" s="124">
        <v>173788.4</v>
      </c>
      <c r="AD56" s="124">
        <v>44460</v>
      </c>
    </row>
    <row r="57" spans="1:30" x14ac:dyDescent="0.25">
      <c r="A57" s="56" t="s">
        <v>1989</v>
      </c>
      <c r="B57" s="123">
        <v>150527.94</v>
      </c>
      <c r="C57" s="123">
        <v>65200</v>
      </c>
      <c r="D57" s="123">
        <v>74949.27</v>
      </c>
      <c r="F57" s="56">
        <v>46572.9</v>
      </c>
      <c r="G57" s="56">
        <v>306245.03999999998</v>
      </c>
      <c r="H57" s="275">
        <v>7145.8</v>
      </c>
      <c r="I57" s="275">
        <v>85270.07</v>
      </c>
      <c r="K57" s="275">
        <v>0</v>
      </c>
      <c r="N57" s="56">
        <v>-1297828.83</v>
      </c>
      <c r="O57" s="56">
        <v>1261656.71</v>
      </c>
      <c r="Q57" s="100">
        <v>1082987.46</v>
      </c>
      <c r="R57" s="100">
        <v>250900</v>
      </c>
      <c r="S57" s="100">
        <v>1024.28</v>
      </c>
      <c r="U57" s="100">
        <v>1473698.9</v>
      </c>
      <c r="V57" s="100">
        <v>9760</v>
      </c>
      <c r="W57" s="124">
        <v>2110718.9</v>
      </c>
      <c r="Z57" s="124">
        <v>18277.599999999999</v>
      </c>
      <c r="AA57" s="124">
        <v>452491.9</v>
      </c>
      <c r="AB57" s="124">
        <v>121904.48</v>
      </c>
      <c r="AD57" s="124">
        <v>12527</v>
      </c>
    </row>
    <row r="58" spans="1:30" x14ac:dyDescent="0.25">
      <c r="A58" s="56" t="s">
        <v>2013</v>
      </c>
      <c r="B58" s="123">
        <v>19306.009999999998</v>
      </c>
      <c r="C58" s="123">
        <v>42750</v>
      </c>
      <c r="D58" s="123">
        <v>56583.03</v>
      </c>
      <c r="F58" s="56">
        <v>3</v>
      </c>
      <c r="G58" s="56">
        <v>282924.26</v>
      </c>
      <c r="H58" s="275">
        <v>15345</v>
      </c>
      <c r="I58" s="275">
        <v>24712.79</v>
      </c>
      <c r="K58" s="275">
        <v>33.94</v>
      </c>
      <c r="N58" s="56">
        <v>466888.05</v>
      </c>
      <c r="O58" s="56">
        <v>2075132.5</v>
      </c>
      <c r="Q58" s="100">
        <v>735204.31</v>
      </c>
      <c r="R58" s="100">
        <v>79320</v>
      </c>
      <c r="S58" s="100">
        <v>599.37</v>
      </c>
      <c r="U58" s="100">
        <v>868711.6</v>
      </c>
      <c r="V58" s="100">
        <v>2290</v>
      </c>
      <c r="W58" s="124">
        <v>1110041.6000000001</v>
      </c>
      <c r="Z58" s="124">
        <v>16276</v>
      </c>
      <c r="AA58" s="124">
        <v>542941.61</v>
      </c>
      <c r="AB58" s="124">
        <v>51855.17</v>
      </c>
      <c r="AD58" s="124">
        <v>29176</v>
      </c>
    </row>
    <row r="59" spans="1:30" x14ac:dyDescent="0.25">
      <c r="A59" s="56" t="s">
        <v>2014</v>
      </c>
      <c r="B59" s="123">
        <v>638266.4</v>
      </c>
      <c r="C59" s="123">
        <v>41800</v>
      </c>
      <c r="D59" s="123">
        <v>63584.68</v>
      </c>
      <c r="F59" s="56">
        <v>699809.5</v>
      </c>
      <c r="G59" s="56">
        <v>303050.05</v>
      </c>
      <c r="H59" s="275">
        <v>0</v>
      </c>
      <c r="I59" s="275">
        <v>35691.230000000003</v>
      </c>
      <c r="K59" s="275">
        <v>0</v>
      </c>
      <c r="N59" s="56">
        <v>1324497.9199999999</v>
      </c>
      <c r="O59" s="56">
        <v>3409443.43</v>
      </c>
      <c r="Q59" s="100">
        <v>1110563.74</v>
      </c>
      <c r="R59" s="100">
        <v>184000</v>
      </c>
      <c r="S59" s="100">
        <v>1847.73</v>
      </c>
      <c r="U59" s="100">
        <v>1416447.64</v>
      </c>
      <c r="V59" s="100">
        <v>790</v>
      </c>
      <c r="W59" s="124">
        <v>1820157.64</v>
      </c>
      <c r="Z59" s="124">
        <v>5124</v>
      </c>
      <c r="AA59" s="124">
        <v>325175.99</v>
      </c>
      <c r="AB59" s="124">
        <v>191993.62</v>
      </c>
      <c r="AD59" s="124">
        <v>70000</v>
      </c>
    </row>
    <row r="60" spans="1:30" x14ac:dyDescent="0.25">
      <c r="A60" s="56" t="s">
        <v>1993</v>
      </c>
      <c r="B60" s="123">
        <v>102770.03</v>
      </c>
      <c r="C60" s="123">
        <v>0</v>
      </c>
      <c r="D60" s="123">
        <v>42048.42</v>
      </c>
      <c r="F60" s="56">
        <v>4</v>
      </c>
      <c r="G60" s="56">
        <v>957210.47</v>
      </c>
      <c r="O60" s="56">
        <v>280935.62</v>
      </c>
      <c r="Q60" s="100">
        <v>1505641.69</v>
      </c>
      <c r="U60" s="100">
        <v>856080</v>
      </c>
      <c r="W60" s="124">
        <v>1156880</v>
      </c>
      <c r="AA60" s="124">
        <v>416652.09</v>
      </c>
      <c r="AB60" s="124">
        <v>21373.41</v>
      </c>
    </row>
    <row r="61" spans="1:30" x14ac:dyDescent="0.25">
      <c r="A61" s="56" t="s">
        <v>1994</v>
      </c>
      <c r="B61" s="123">
        <v>100492.15</v>
      </c>
      <c r="C61" s="123">
        <v>0</v>
      </c>
      <c r="D61" s="123">
        <v>47540.79</v>
      </c>
      <c r="F61" s="56">
        <v>699650.9</v>
      </c>
      <c r="G61" s="56">
        <v>106416.81</v>
      </c>
      <c r="O61" s="56">
        <v>179132.84</v>
      </c>
      <c r="Q61" s="100">
        <v>2416449.2000000002</v>
      </c>
      <c r="W61" s="124">
        <v>1841600</v>
      </c>
      <c r="AA61" s="124">
        <v>535800</v>
      </c>
      <c r="AB61" s="124">
        <v>120591.96</v>
      </c>
    </row>
    <row r="62" spans="1:30" x14ac:dyDescent="0.25">
      <c r="A62" s="56" t="s">
        <v>1995</v>
      </c>
      <c r="B62" s="123">
        <v>4446</v>
      </c>
      <c r="C62" s="123">
        <v>0</v>
      </c>
      <c r="D62" s="123">
        <v>21087.88</v>
      </c>
      <c r="F62" s="56">
        <v>224743.78</v>
      </c>
      <c r="G62" s="56">
        <v>318277.5</v>
      </c>
      <c r="O62" s="56">
        <v>2768470.84</v>
      </c>
      <c r="Q62" s="100">
        <v>1395473.5</v>
      </c>
      <c r="U62" s="100">
        <v>1350000</v>
      </c>
      <c r="W62" s="124">
        <v>2066480</v>
      </c>
      <c r="AA62" s="124">
        <v>782638.34</v>
      </c>
      <c r="AB62" s="124">
        <v>219946.07</v>
      </c>
    </row>
    <row r="63" spans="1:30" x14ac:dyDescent="0.25">
      <c r="A63" s="56" t="s">
        <v>1996</v>
      </c>
      <c r="B63" s="123">
        <v>304349.25</v>
      </c>
      <c r="C63" s="123">
        <v>0</v>
      </c>
      <c r="D63" s="123">
        <v>5997.14</v>
      </c>
      <c r="F63" s="56">
        <v>268679.52</v>
      </c>
      <c r="G63" s="56">
        <v>46931</v>
      </c>
      <c r="O63" s="56">
        <v>2027508.56</v>
      </c>
      <c r="Q63" s="100">
        <v>1798916.33</v>
      </c>
      <c r="U63" s="100">
        <v>1316280</v>
      </c>
      <c r="W63" s="124">
        <v>1816800</v>
      </c>
      <c r="AA63" s="124">
        <v>1077970.3400000001</v>
      </c>
      <c r="AB63" s="124">
        <v>168350.04</v>
      </c>
    </row>
    <row r="64" spans="1:30" x14ac:dyDescent="0.25">
      <c r="A64" s="56" t="s">
        <v>1997</v>
      </c>
      <c r="B64" s="123">
        <v>60115.74</v>
      </c>
      <c r="C64" s="123">
        <v>0</v>
      </c>
      <c r="D64" s="123">
        <v>3083.09</v>
      </c>
      <c r="F64" s="56">
        <v>679191.89</v>
      </c>
      <c r="G64" s="56">
        <v>215419.77</v>
      </c>
      <c r="O64" s="56">
        <v>179132.84</v>
      </c>
      <c r="Q64" s="100">
        <v>1231219.8899999999</v>
      </c>
      <c r="U64" s="100">
        <v>951600</v>
      </c>
      <c r="W64" s="124">
        <v>1389875</v>
      </c>
      <c r="AA64" s="124">
        <v>786825.39</v>
      </c>
      <c r="AB64" s="124">
        <v>201017.31</v>
      </c>
    </row>
    <row r="65" spans="1:30" x14ac:dyDescent="0.25">
      <c r="A65" s="56" t="s">
        <v>1998</v>
      </c>
      <c r="B65" s="123">
        <v>213522.13</v>
      </c>
      <c r="C65" s="123">
        <v>2830.83</v>
      </c>
      <c r="D65" s="123">
        <v>75416.44</v>
      </c>
      <c r="F65" s="56">
        <v>1938653.17</v>
      </c>
      <c r="G65" s="56">
        <v>324793.21999999997</v>
      </c>
      <c r="I65" s="275">
        <v>0</v>
      </c>
      <c r="K65" s="275">
        <v>100000</v>
      </c>
      <c r="N65" s="56">
        <v>-100631.36</v>
      </c>
      <c r="O65" s="56">
        <v>2752937.45</v>
      </c>
      <c r="Q65" s="100">
        <v>990201.31</v>
      </c>
      <c r="R65" s="100">
        <v>526706</v>
      </c>
      <c r="S65" s="100">
        <v>197.72</v>
      </c>
      <c r="U65" s="100">
        <v>2213666.7799999998</v>
      </c>
      <c r="V65" s="100">
        <v>245144</v>
      </c>
      <c r="W65" s="124">
        <v>2676390.7799999998</v>
      </c>
      <c r="AA65" s="124">
        <v>722680.11</v>
      </c>
      <c r="AB65" s="124">
        <v>373158.22</v>
      </c>
    </row>
    <row r="66" spans="1:30" x14ac:dyDescent="0.25">
      <c r="A66" s="56" t="s">
        <v>1999</v>
      </c>
      <c r="B66" s="123">
        <v>83464.05</v>
      </c>
      <c r="C66" s="123">
        <v>14590.72</v>
      </c>
      <c r="D66" s="123">
        <v>62223.58</v>
      </c>
      <c r="F66" s="56">
        <v>946279.68</v>
      </c>
      <c r="G66" s="56">
        <v>2128232.34</v>
      </c>
      <c r="I66" s="275">
        <v>0</v>
      </c>
      <c r="N66" s="56">
        <v>-1782115.22</v>
      </c>
      <c r="O66" s="56">
        <v>3437556.74</v>
      </c>
      <c r="Q66" s="100">
        <v>3046294.65</v>
      </c>
      <c r="R66" s="100">
        <v>230820</v>
      </c>
      <c r="S66" s="100">
        <v>980.72</v>
      </c>
      <c r="U66" s="100">
        <v>2326925</v>
      </c>
      <c r="V66" s="100">
        <v>357190</v>
      </c>
      <c r="W66" s="124">
        <v>2847525</v>
      </c>
      <c r="AA66" s="124">
        <v>595772.56000000006</v>
      </c>
      <c r="AB66" s="124">
        <v>718207.96</v>
      </c>
    </row>
    <row r="67" spans="1:30" x14ac:dyDescent="0.25">
      <c r="A67" s="56" t="s">
        <v>2000</v>
      </c>
      <c r="B67" s="123">
        <v>410999.82</v>
      </c>
      <c r="C67" s="123">
        <v>131694.65</v>
      </c>
      <c r="D67" s="123">
        <v>19314.96</v>
      </c>
      <c r="F67" s="56">
        <v>1472918.23</v>
      </c>
      <c r="G67" s="56">
        <v>356248.11</v>
      </c>
      <c r="I67" s="275">
        <v>0</v>
      </c>
      <c r="N67" s="56">
        <v>1185667.18</v>
      </c>
      <c r="O67" s="56">
        <v>785641.8</v>
      </c>
      <c r="Q67" s="100">
        <v>1341956.47</v>
      </c>
      <c r="R67" s="100">
        <v>307667</v>
      </c>
      <c r="S67" s="100">
        <v>1862.63</v>
      </c>
      <c r="U67" s="100">
        <v>1788910</v>
      </c>
      <c r="V67" s="100">
        <v>297180</v>
      </c>
      <c r="W67" s="124">
        <v>2404894</v>
      </c>
      <c r="AA67" s="124">
        <v>520758.39</v>
      </c>
      <c r="AB67" s="124">
        <v>256663.29</v>
      </c>
      <c r="AD67" s="124">
        <v>32.630000000000003</v>
      </c>
    </row>
    <row r="68" spans="1:30" x14ac:dyDescent="0.25">
      <c r="A68" s="56" t="s">
        <v>2001</v>
      </c>
      <c r="B68" s="123">
        <v>330563.75</v>
      </c>
      <c r="C68" s="123">
        <v>0</v>
      </c>
      <c r="D68" s="123">
        <v>32839.480000000003</v>
      </c>
      <c r="F68" s="56">
        <v>559072.51</v>
      </c>
      <c r="G68" s="56">
        <v>266800.34000000003</v>
      </c>
      <c r="H68" s="275">
        <v>486</v>
      </c>
      <c r="I68" s="275">
        <v>5812.73</v>
      </c>
      <c r="K68" s="275">
        <v>717.6</v>
      </c>
      <c r="M68" s="56">
        <v>3911913.09</v>
      </c>
      <c r="N68" s="56">
        <v>-4402332.66</v>
      </c>
      <c r="O68" s="56">
        <v>2929218.73</v>
      </c>
      <c r="Q68" s="100">
        <v>2854255.35</v>
      </c>
      <c r="R68" s="100">
        <v>202662</v>
      </c>
      <c r="S68" s="100">
        <v>2085.38</v>
      </c>
      <c r="U68" s="100">
        <v>1278273.6000000001</v>
      </c>
      <c r="W68" s="124">
        <v>2605293.6</v>
      </c>
      <c r="AA68" s="124">
        <v>909913.39</v>
      </c>
      <c r="AB68" s="124">
        <v>370762.99</v>
      </c>
    </row>
    <row r="69" spans="1:30" x14ac:dyDescent="0.25">
      <c r="A69" s="56" t="s">
        <v>2002</v>
      </c>
      <c r="B69" s="123">
        <v>212346.25</v>
      </c>
      <c r="C69" s="123">
        <v>0</v>
      </c>
      <c r="D69" s="123">
        <v>15284.8</v>
      </c>
      <c r="F69" s="56">
        <v>1557555.62</v>
      </c>
      <c r="G69" s="56">
        <v>58015.199999999997</v>
      </c>
      <c r="H69" s="275">
        <v>486</v>
      </c>
      <c r="N69" s="56">
        <v>-97763.86</v>
      </c>
      <c r="O69" s="56">
        <v>574529.34</v>
      </c>
      <c r="Q69" s="100">
        <v>1499357.55</v>
      </c>
      <c r="S69" s="100">
        <v>3123.29</v>
      </c>
      <c r="U69" s="100">
        <v>844648.02</v>
      </c>
      <c r="W69" s="124">
        <v>1358095.02</v>
      </c>
      <c r="AA69" s="124">
        <v>638585.54</v>
      </c>
      <c r="AB69" s="124">
        <v>225123.87</v>
      </c>
    </row>
    <row r="70" spans="1:30" x14ac:dyDescent="0.25">
      <c r="A70" s="56" t="s">
        <v>2003</v>
      </c>
      <c r="B70" s="123">
        <v>365786.48</v>
      </c>
      <c r="C70" s="123">
        <v>0</v>
      </c>
      <c r="D70" s="123">
        <v>24612.720000000001</v>
      </c>
      <c r="F70" s="56">
        <v>222356.28</v>
      </c>
      <c r="G70" s="56">
        <v>389499.96</v>
      </c>
      <c r="N70" s="56">
        <v>2227.73</v>
      </c>
      <c r="O70" s="56">
        <v>2183187.2799999998</v>
      </c>
      <c r="Q70" s="100">
        <v>2882653.18</v>
      </c>
      <c r="S70" s="100">
        <v>613.70000000000005</v>
      </c>
      <c r="U70" s="100">
        <v>2177574</v>
      </c>
      <c r="W70" s="124">
        <v>2937592</v>
      </c>
      <c r="AA70" s="124">
        <v>1088168.8</v>
      </c>
      <c r="AB70" s="124">
        <v>188103.84</v>
      </c>
    </row>
    <row r="71" spans="1:30" x14ac:dyDescent="0.25">
      <c r="A71" s="56" t="s">
        <v>2004</v>
      </c>
      <c r="B71" s="123">
        <v>1560105.17</v>
      </c>
      <c r="C71" s="123">
        <v>0</v>
      </c>
      <c r="D71" s="123">
        <v>0</v>
      </c>
      <c r="F71" s="56">
        <v>1711083.37</v>
      </c>
      <c r="G71" s="56">
        <v>299010.21999999997</v>
      </c>
      <c r="I71" s="275">
        <v>15680</v>
      </c>
      <c r="N71" s="56">
        <v>332614.73</v>
      </c>
      <c r="O71" s="56">
        <v>1562778.07</v>
      </c>
      <c r="Q71" s="100">
        <v>2228629.6</v>
      </c>
      <c r="S71" s="100">
        <v>6444.82</v>
      </c>
      <c r="U71" s="100">
        <v>1012284</v>
      </c>
      <c r="W71" s="124">
        <v>1812304</v>
      </c>
      <c r="AA71" s="124">
        <v>955482.92</v>
      </c>
      <c r="AB71" s="124">
        <v>295729.21999999997</v>
      </c>
    </row>
    <row r="72" spans="1:30" x14ac:dyDescent="0.25">
      <c r="A72" s="56" t="s">
        <v>2005</v>
      </c>
      <c r="B72" s="123">
        <v>1223625.8</v>
      </c>
      <c r="C72" s="123">
        <v>0</v>
      </c>
      <c r="D72" s="123">
        <v>11000</v>
      </c>
      <c r="F72" s="56">
        <v>1246374.8500000001</v>
      </c>
      <c r="G72" s="56">
        <v>387966.94</v>
      </c>
      <c r="H72" s="275">
        <v>5100</v>
      </c>
      <c r="I72" s="275">
        <v>26333.18</v>
      </c>
      <c r="J72" s="275">
        <v>13000</v>
      </c>
      <c r="N72" s="56">
        <v>827548.17</v>
      </c>
      <c r="O72" s="56">
        <v>1881658.83</v>
      </c>
      <c r="Q72" s="100">
        <v>3720880.36</v>
      </c>
      <c r="S72" s="100">
        <v>9856.75</v>
      </c>
      <c r="U72" s="100">
        <v>2437684</v>
      </c>
      <c r="W72" s="124">
        <v>3579605</v>
      </c>
      <c r="AA72" s="124">
        <v>1515286.65</v>
      </c>
      <c r="AB72" s="124">
        <v>288840.37</v>
      </c>
    </row>
    <row r="73" spans="1:30" x14ac:dyDescent="0.25">
      <c r="A73" s="56" t="s">
        <v>2006</v>
      </c>
      <c r="B73" s="123">
        <v>768657.49</v>
      </c>
      <c r="C73" s="123">
        <v>0</v>
      </c>
      <c r="D73" s="123">
        <v>29567.26</v>
      </c>
      <c r="F73" s="56">
        <v>380875.26</v>
      </c>
      <c r="G73" s="56">
        <v>155005.5</v>
      </c>
      <c r="I73" s="275">
        <v>63097.75</v>
      </c>
      <c r="N73" s="56">
        <v>156326.46</v>
      </c>
      <c r="O73" s="56">
        <v>1497958.46</v>
      </c>
      <c r="Q73" s="100">
        <v>1289145.3799999999</v>
      </c>
      <c r="S73" s="100">
        <v>3865.1</v>
      </c>
      <c r="U73" s="100">
        <v>1056090</v>
      </c>
      <c r="W73" s="124">
        <v>1422388</v>
      </c>
      <c r="AA73" s="124">
        <v>754534.99</v>
      </c>
      <c r="AB73" s="124">
        <v>140049.35999999999</v>
      </c>
    </row>
    <row r="74" spans="1:30" x14ac:dyDescent="0.25">
      <c r="A74" s="56" t="s">
        <v>2007</v>
      </c>
      <c r="B74" s="123">
        <v>12854.37</v>
      </c>
      <c r="C74" s="123">
        <v>0</v>
      </c>
      <c r="D74" s="123">
        <v>9759.19</v>
      </c>
      <c r="F74" s="56">
        <v>1095342.1499999999</v>
      </c>
      <c r="G74" s="56">
        <v>165934.76999999999</v>
      </c>
      <c r="H74" s="275">
        <v>162</v>
      </c>
      <c r="K74" s="275">
        <v>23012.720000000001</v>
      </c>
      <c r="N74" s="56">
        <v>-505908.71</v>
      </c>
      <c r="O74" s="56">
        <v>2412599.04</v>
      </c>
      <c r="Q74" s="100">
        <v>1270631.77</v>
      </c>
      <c r="S74" s="100">
        <v>974.62</v>
      </c>
      <c r="U74" s="100">
        <v>708477</v>
      </c>
      <c r="W74" s="124">
        <v>1093114</v>
      </c>
      <c r="AA74" s="124">
        <v>692333.01</v>
      </c>
      <c r="AB74" s="124">
        <v>139857.31</v>
      </c>
    </row>
    <row r="75" spans="1:30" x14ac:dyDescent="0.25">
      <c r="A75" s="56" t="s">
        <v>2008</v>
      </c>
      <c r="B75" s="123">
        <v>119011.13</v>
      </c>
      <c r="C75" s="123">
        <v>83690.429999999993</v>
      </c>
      <c r="D75" s="123">
        <v>35500</v>
      </c>
      <c r="F75" s="56">
        <v>1053755.42</v>
      </c>
      <c r="G75" s="56">
        <v>2334524.9300000002</v>
      </c>
      <c r="I75" s="275">
        <v>53696.32</v>
      </c>
      <c r="K75" s="275">
        <v>206.59</v>
      </c>
      <c r="N75" s="56">
        <v>-483623.66</v>
      </c>
      <c r="O75" s="56">
        <v>2174520.91</v>
      </c>
      <c r="Q75" s="100">
        <v>2401902.35</v>
      </c>
      <c r="R75" s="100">
        <v>64800</v>
      </c>
      <c r="S75" s="100">
        <v>1349.29</v>
      </c>
      <c r="U75" s="100">
        <v>1901703</v>
      </c>
      <c r="V75" s="100">
        <v>2237400</v>
      </c>
      <c r="W75" s="124">
        <v>2750132</v>
      </c>
      <c r="Z75" s="124">
        <v>45489</v>
      </c>
      <c r="AA75" s="124">
        <v>1291530.1399999999</v>
      </c>
      <c r="AB75" s="124">
        <v>500425.82</v>
      </c>
      <c r="AD75" s="124">
        <v>10</v>
      </c>
    </row>
    <row r="76" spans="1:30" x14ac:dyDescent="0.25">
      <c r="A76" s="56" t="s">
        <v>2009</v>
      </c>
      <c r="B76" s="123">
        <v>260451.18</v>
      </c>
      <c r="C76" s="123">
        <v>824636.5</v>
      </c>
      <c r="D76" s="123">
        <v>40735.47</v>
      </c>
      <c r="F76" s="56">
        <v>1440142.33</v>
      </c>
      <c r="G76" s="56">
        <v>307590.12</v>
      </c>
      <c r="I76" s="275">
        <v>19025.009999999998</v>
      </c>
      <c r="K76" s="275">
        <v>100</v>
      </c>
      <c r="N76" s="56">
        <v>-39406.58</v>
      </c>
      <c r="O76" s="56">
        <v>2426315.1</v>
      </c>
      <c r="Q76" s="100">
        <v>2576822.31</v>
      </c>
      <c r="R76" s="100">
        <v>401000</v>
      </c>
      <c r="S76" s="100">
        <v>1683.43</v>
      </c>
      <c r="U76" s="100">
        <v>2458307</v>
      </c>
      <c r="W76" s="124">
        <v>2869717</v>
      </c>
      <c r="Z76" s="124">
        <v>34343</v>
      </c>
      <c r="AA76" s="124">
        <v>1575548.42</v>
      </c>
      <c r="AB76" s="124">
        <v>251184.25</v>
      </c>
      <c r="AD76" s="124">
        <v>140000</v>
      </c>
    </row>
    <row r="77" spans="1:30" x14ac:dyDescent="0.25">
      <c r="A77" s="56" t="s">
        <v>2010</v>
      </c>
      <c r="B77" s="123">
        <v>2256.48</v>
      </c>
      <c r="C77" s="123">
        <v>11788.18</v>
      </c>
      <c r="D77" s="123">
        <v>7776.17</v>
      </c>
      <c r="F77" s="56">
        <v>309318.17</v>
      </c>
      <c r="G77" s="56">
        <v>153574.07</v>
      </c>
      <c r="I77" s="275">
        <v>12180</v>
      </c>
      <c r="K77" s="275">
        <v>575.11</v>
      </c>
      <c r="M77" s="56">
        <v>-471125.88</v>
      </c>
      <c r="N77" s="56">
        <v>81320.210000000006</v>
      </c>
      <c r="O77" s="56">
        <v>1120243.3</v>
      </c>
      <c r="Q77" s="100">
        <v>1425779.21</v>
      </c>
      <c r="R77" s="100">
        <v>111960</v>
      </c>
      <c r="S77" s="100">
        <v>721.5</v>
      </c>
      <c r="U77" s="100">
        <v>517713</v>
      </c>
      <c r="W77" s="124">
        <v>1166493</v>
      </c>
      <c r="Y77" s="124">
        <v>0</v>
      </c>
      <c r="Z77" s="124">
        <v>0</v>
      </c>
      <c r="AA77" s="124">
        <v>867763.21</v>
      </c>
      <c r="AB77" s="124">
        <v>206885.96</v>
      </c>
      <c r="AD77" s="124">
        <v>645.21</v>
      </c>
    </row>
    <row r="78" spans="1:30" x14ac:dyDescent="0.25">
      <c r="A78" s="56" t="s">
        <v>2011</v>
      </c>
      <c r="B78" s="123">
        <v>275740.42</v>
      </c>
      <c r="C78" s="123">
        <v>30711.93</v>
      </c>
      <c r="D78" s="123">
        <v>76327</v>
      </c>
      <c r="F78" s="56">
        <v>1297862.99</v>
      </c>
      <c r="G78" s="56">
        <v>384635.87</v>
      </c>
      <c r="I78" s="275">
        <v>25903.33</v>
      </c>
      <c r="K78" s="275">
        <v>145.72999999999999</v>
      </c>
      <c r="M78" s="56">
        <v>-629329.11</v>
      </c>
      <c r="N78" s="56">
        <v>26199.96</v>
      </c>
      <c r="O78" s="56">
        <v>2732486.08</v>
      </c>
      <c r="Q78" s="100">
        <v>2032725.95</v>
      </c>
      <c r="R78" s="100">
        <v>347600</v>
      </c>
      <c r="S78" s="100">
        <v>1217.44</v>
      </c>
      <c r="U78" s="100">
        <v>1681463.97</v>
      </c>
      <c r="W78" s="124">
        <v>2350423.9700000002</v>
      </c>
      <c r="Z78" s="124">
        <v>0</v>
      </c>
      <c r="AA78" s="124">
        <v>1451800.63</v>
      </c>
      <c r="AB78" s="124">
        <v>288580.53999999998</v>
      </c>
    </row>
    <row r="79" spans="1:30" x14ac:dyDescent="0.25">
      <c r="A79" s="56" t="s">
        <v>2012</v>
      </c>
      <c r="B79" s="123">
        <v>1954729.78</v>
      </c>
      <c r="C79" s="123">
        <v>0</v>
      </c>
      <c r="D79" s="123">
        <v>11000</v>
      </c>
      <c r="F79" s="56">
        <v>2086544.29</v>
      </c>
      <c r="G79" s="56">
        <v>280871.14</v>
      </c>
      <c r="I79" s="275">
        <v>16511.5</v>
      </c>
      <c r="K79" s="275">
        <v>0</v>
      </c>
      <c r="M79" s="56">
        <v>549853.89</v>
      </c>
      <c r="N79" s="56">
        <v>86878.02</v>
      </c>
      <c r="O79" s="56">
        <v>3283107.89</v>
      </c>
      <c r="Q79" s="100">
        <v>3503521.27</v>
      </c>
      <c r="R79" s="100">
        <v>404660</v>
      </c>
      <c r="S79" s="100">
        <v>6998.45</v>
      </c>
      <c r="U79" s="100">
        <v>846416.18</v>
      </c>
      <c r="W79" s="124">
        <v>1467730.18</v>
      </c>
      <c r="Z79" s="124">
        <v>38688</v>
      </c>
      <c r="AA79" s="124">
        <v>2146974.02</v>
      </c>
      <c r="AB79" s="124">
        <v>309652.31</v>
      </c>
    </row>
    <row r="80" spans="1:30" x14ac:dyDescent="0.25">
      <c r="A80" s="56" t="s">
        <v>2016</v>
      </c>
      <c r="B80" s="123">
        <v>276757.19</v>
      </c>
      <c r="C80" s="123">
        <v>0</v>
      </c>
      <c r="D80" s="123">
        <v>17760</v>
      </c>
      <c r="F80" s="56">
        <v>686991.66</v>
      </c>
      <c r="G80" s="56">
        <v>321267.45</v>
      </c>
      <c r="I80" s="275">
        <v>0</v>
      </c>
      <c r="N80" s="56">
        <v>-378339.74</v>
      </c>
      <c r="O80" s="56">
        <v>1600443.98</v>
      </c>
      <c r="Q80" s="100">
        <v>1738770.76</v>
      </c>
      <c r="R80" s="100">
        <v>192030</v>
      </c>
      <c r="S80" s="100">
        <v>1295.03</v>
      </c>
      <c r="U80" s="100">
        <v>984249</v>
      </c>
      <c r="W80" s="124">
        <v>1608609</v>
      </c>
      <c r="Z80" s="124">
        <v>18948</v>
      </c>
      <c r="AA80" s="124">
        <v>905151.48</v>
      </c>
      <c r="AB80" s="124">
        <v>243508.57</v>
      </c>
    </row>
    <row r="81" spans="1:30" x14ac:dyDescent="0.25">
      <c r="A81" s="56" t="s">
        <v>1984</v>
      </c>
      <c r="B81" s="123">
        <v>3324.78</v>
      </c>
      <c r="C81" s="123">
        <v>0</v>
      </c>
      <c r="D81" s="123">
        <v>34369.230000000003</v>
      </c>
      <c r="F81" s="56">
        <v>862384.62</v>
      </c>
      <c r="G81" s="56">
        <v>414161.13</v>
      </c>
      <c r="I81" s="275">
        <v>10800</v>
      </c>
      <c r="M81" s="56">
        <v>-275996.40000000002</v>
      </c>
      <c r="N81" s="56">
        <v>1626912.2</v>
      </c>
      <c r="O81" s="56">
        <v>4010</v>
      </c>
      <c r="Q81" s="100">
        <v>557087.42000000004</v>
      </c>
      <c r="S81" s="100">
        <v>58.41</v>
      </c>
      <c r="U81" s="100">
        <v>969066</v>
      </c>
      <c r="V81" s="100">
        <v>33900</v>
      </c>
      <c r="W81" s="124">
        <v>1148366</v>
      </c>
      <c r="Y81" s="124">
        <v>8171</v>
      </c>
      <c r="AA81" s="124">
        <v>384362.45</v>
      </c>
      <c r="AB81" s="124">
        <v>56714.42</v>
      </c>
      <c r="AD81" s="124">
        <v>8600</v>
      </c>
    </row>
    <row r="82" spans="1:30" x14ac:dyDescent="0.25">
      <c r="A82" s="56" t="s">
        <v>1985</v>
      </c>
      <c r="B82" s="123">
        <v>198235.46</v>
      </c>
      <c r="C82" s="123">
        <v>138180</v>
      </c>
      <c r="D82" s="123">
        <v>17107.060000000001</v>
      </c>
      <c r="F82" s="56">
        <v>4</v>
      </c>
      <c r="G82" s="56">
        <v>477821.06</v>
      </c>
      <c r="I82" s="275">
        <v>59182</v>
      </c>
      <c r="M82" s="56">
        <v>3641396.01</v>
      </c>
      <c r="N82" s="56">
        <v>-5243651.0599999996</v>
      </c>
      <c r="O82" s="56">
        <v>1891796.64</v>
      </c>
      <c r="Q82" s="100">
        <v>2522283.7200000002</v>
      </c>
      <c r="S82" s="100">
        <v>2463.77</v>
      </c>
      <c r="U82" s="100">
        <v>1705799.47</v>
      </c>
      <c r="V82" s="100">
        <v>423140.64</v>
      </c>
      <c r="W82" s="124">
        <v>957998</v>
      </c>
      <c r="Y82" s="124">
        <v>79019</v>
      </c>
      <c r="Z82" s="124">
        <v>2675</v>
      </c>
      <c r="AA82" s="124">
        <v>2815720.44</v>
      </c>
      <c r="AB82" s="124">
        <v>38062.17</v>
      </c>
      <c r="AD82" s="124">
        <v>246925</v>
      </c>
    </row>
    <row r="83" spans="1:30" x14ac:dyDescent="0.25">
      <c r="A83" s="56" t="s">
        <v>1990</v>
      </c>
      <c r="B83" s="123">
        <v>168241.05</v>
      </c>
      <c r="C83" s="123">
        <v>43370</v>
      </c>
      <c r="D83" s="123">
        <v>30914.13</v>
      </c>
      <c r="F83" s="56">
        <v>104302.19</v>
      </c>
      <c r="G83" s="56">
        <v>374198.14</v>
      </c>
      <c r="I83" s="275">
        <v>7745.22</v>
      </c>
      <c r="M83" s="56">
        <v>-148662.24</v>
      </c>
      <c r="N83" s="56">
        <v>-946761.42</v>
      </c>
      <c r="O83" s="56">
        <v>1831896.95</v>
      </c>
      <c r="Q83" s="100">
        <v>876321.76</v>
      </c>
      <c r="S83" s="100">
        <v>1031.45</v>
      </c>
      <c r="U83" s="100">
        <v>2370940</v>
      </c>
      <c r="V83" s="100">
        <v>22300</v>
      </c>
      <c r="W83" s="124">
        <v>2379636</v>
      </c>
      <c r="Y83" s="124">
        <v>24436</v>
      </c>
      <c r="AA83" s="124">
        <v>686749.22</v>
      </c>
      <c r="AB83" s="124">
        <v>170112.99</v>
      </c>
    </row>
    <row r="84" spans="1:30" x14ac:dyDescent="0.25">
      <c r="A84" s="56" t="s">
        <v>1991</v>
      </c>
      <c r="B84" s="123">
        <v>45448.12</v>
      </c>
      <c r="C84" s="123">
        <v>50255</v>
      </c>
      <c r="D84" s="123">
        <v>16882.87</v>
      </c>
      <c r="F84" s="56">
        <v>12</v>
      </c>
      <c r="G84" s="56">
        <v>167680.95999999999</v>
      </c>
      <c r="I84" s="275">
        <v>26520</v>
      </c>
      <c r="M84" s="56">
        <v>-126206806.29000001</v>
      </c>
      <c r="N84" s="56">
        <v>126075390.70999999</v>
      </c>
      <c r="O84" s="56">
        <v>352730.98</v>
      </c>
      <c r="Q84" s="100">
        <v>777309.51</v>
      </c>
      <c r="S84" s="100">
        <v>24.27</v>
      </c>
      <c r="U84" s="100">
        <v>1899393.6</v>
      </c>
      <c r="V84" s="100">
        <v>13300</v>
      </c>
      <c r="W84" s="124">
        <v>2027699.6</v>
      </c>
      <c r="Y84" s="124">
        <v>9587</v>
      </c>
      <c r="AA84" s="124">
        <v>569829.97</v>
      </c>
      <c r="AB84" s="124">
        <v>39061.26</v>
      </c>
    </row>
    <row r="85" spans="1:30" x14ac:dyDescent="0.25">
      <c r="A85" s="56" t="s">
        <v>1992</v>
      </c>
      <c r="B85" s="123">
        <v>1872.13</v>
      </c>
      <c r="C85" s="123">
        <v>0</v>
      </c>
      <c r="D85" s="123">
        <v>22765.94</v>
      </c>
      <c r="F85" s="56">
        <v>1805185.37</v>
      </c>
      <c r="G85" s="56">
        <v>2539170.58</v>
      </c>
      <c r="I85" s="275">
        <v>15605</v>
      </c>
      <c r="N85" s="56">
        <v>4801002.5599999996</v>
      </c>
      <c r="Q85" s="100">
        <v>613638.22</v>
      </c>
      <c r="S85" s="100">
        <v>464.01</v>
      </c>
      <c r="U85" s="100">
        <v>2001424</v>
      </c>
      <c r="V85" s="100">
        <v>13300</v>
      </c>
      <c r="W85" s="124">
        <v>1956114</v>
      </c>
      <c r="Y85" s="124">
        <v>20348</v>
      </c>
      <c r="AA85" s="124">
        <v>709453.43</v>
      </c>
      <c r="AB85" s="124">
        <v>351761.34</v>
      </c>
      <c r="AD85" s="124">
        <v>2100</v>
      </c>
    </row>
    <row r="86" spans="1:30" x14ac:dyDescent="0.25">
      <c r="A86" s="56" t="s">
        <v>2015</v>
      </c>
      <c r="B86" s="123">
        <v>17400</v>
      </c>
      <c r="D86" s="123">
        <v>0</v>
      </c>
      <c r="E86" s="123">
        <v>0</v>
      </c>
      <c r="F86" s="56">
        <v>141587.71</v>
      </c>
      <c r="G86" s="56">
        <v>6</v>
      </c>
      <c r="K86" s="275">
        <v>17400</v>
      </c>
      <c r="N86" s="56">
        <v>116690.76</v>
      </c>
      <c r="O86" s="56">
        <v>31316.240000000002</v>
      </c>
      <c r="U86" s="100">
        <v>579074.19999999995</v>
      </c>
      <c r="V86" s="100">
        <v>481130.96</v>
      </c>
      <c r="W86" s="124">
        <v>662594.19999999995</v>
      </c>
      <c r="Z86" s="124">
        <v>6040</v>
      </c>
      <c r="AA86" s="124">
        <v>391570.96</v>
      </c>
      <c r="AB86" s="124">
        <v>6413.29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Corporate Edition</cp:lastModifiedBy>
  <cp:lastPrinted>2019-12-03T10:28:24Z</cp:lastPrinted>
  <dcterms:created xsi:type="dcterms:W3CDTF">2018-02-08T06:24:17Z</dcterms:created>
  <dcterms:modified xsi:type="dcterms:W3CDTF">2019-12-03T10:31:33Z</dcterms:modified>
</cp:coreProperties>
</file>